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table+xml" PartName="/xl/tables/table5.xml"/>
  <Override ContentType="application/vnd.openxmlformats-officedocument.spreadsheetml.table+xml" PartName="/xl/tables/table4.xml"/>
  <Override ContentType="application/vnd.openxmlformats-officedocument.spreadsheetml.table+xml" PartName="/xl/tables/table3.xml"/>
  <Override ContentType="application/vnd.openxmlformats-officedocument.spreadsheetml.table+xml" PartName="/xl/tables/table1.xml"/>
  <Override ContentType="application/vnd.openxmlformats-officedocument.spreadsheetml.table+xml" PartName="/xl/tables/table10.xml"/>
  <Override ContentType="application/vnd.openxmlformats-officedocument.spreadsheetml.table+xml" PartName="/xl/tables/table2.xml"/>
  <Override ContentType="application/vnd.openxmlformats-officedocument.spreadsheetml.table+xml" PartName="/xl/tables/table7.xml"/>
  <Override ContentType="application/vnd.openxmlformats-officedocument.spreadsheetml.table+xml" PartName="/xl/tables/table6.xml"/>
  <Override ContentType="application/vnd.openxmlformats-officedocument.spreadsheetml.table+xml" PartName="/xl/tables/table8.xml"/>
  <Override ContentType="application/vnd.openxmlformats-officedocument.spreadsheetml.table+xml" PartName="/xl/tables/table9.xml"/>
  <Override ContentType="application/vnd.openxmlformats-officedocument.spreadsheetml.table+xml" PartName="/xl/tables/table11.xml"/>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9.xml"/>
  <Override ContentType="application/vnd.openxmlformats-officedocument.spreadsheetml.worksheet+xml" PartName="/xl/worksheets/sheet8.xml"/>
  <Override ContentType="application/vnd.openxmlformats-officedocument.spreadsheetml.worksheet+xml" PartName="/xl/worksheets/sheet7.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9.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drawingml.chart+xml" PartName="/xl/charts/chart1.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HUONG_DAN" sheetId="1" r:id="rId4"/>
    <sheet state="visible" name="DM_DON_VI" sheetId="2" r:id="rId5"/>
    <sheet state="visible" name="THAM_SO" sheetId="3" r:id="rId6"/>
    <sheet state="visible" name="TOP_TTHC" sheetId="4" r:id="rId7"/>
    <sheet state="visible" name="CHON-CAPTINH" sheetId="5" r:id="rId8"/>
    <sheet state="visible" name="CHON-CAPXA" sheetId="6" r:id="rId9"/>
    <sheet state="visible" name="TONG_HOP_DON_VI" sheetId="7" r:id="rId10"/>
    <sheet state="visible" name="NHAP_LIEU" sheetId="8" r:id="rId11"/>
    <sheet state="visible" name="DASHBOARD" sheetId="9" r:id="rId12"/>
  </sheets>
  <definedNames/>
  <calcPr/>
  <extLst>
    <ext uri="GoogleSheetsCustomDataVersion2">
      <go:sheetsCustomData xmlns:go="http://customooxmlschemas.google.com/" r:id="rId13" roundtripDataChecksum="ci4N9OzWvzCCsyPw/Af00c6qvUkn66wm7t+KQGqcaF4="/>
    </ext>
  </extLst>
</workbook>
</file>

<file path=xl/sharedStrings.xml><?xml version="1.0" encoding="utf-8"?>
<sst xmlns="http://schemas.openxmlformats.org/spreadsheetml/2006/main" count="6411" uniqueCount="1463">
  <si>
    <t>BỘ CÔNG CỤ RÀ SOÁT, CHẤM ĐIỂM TTHC ƯU TIÊN TÁI CẤU TRÚC TOÀN TỈNH AN GIANG</t>
  </si>
  <si>
    <t>Tiêu chí</t>
  </si>
  <si>
    <t>Giải thích</t>
  </si>
  <si>
    <t>Nhập liệu</t>
  </si>
  <si>
    <t>THAM SỐ CHẤM ĐIỂM</t>
  </si>
  <si>
    <t>Mục đích</t>
  </si>
  <si>
    <t>STT</t>
  </si>
  <si>
    <t>Giá trị</t>
  </si>
  <si>
    <t>Đơn vị/Giải thích</t>
  </si>
  <si>
    <t>Ghi chú</t>
  </si>
  <si>
    <t>Trọng số tần suất</t>
  </si>
  <si>
    <t>Dùng chung cho các sở, ban, ngành tỉnh và 102 xã, phường, đặc khu; mỗi đơn vị đề xuất tối đa 05 TTHC để phục vụ lựa chọn TTHC ưu tiên tái cấu trúc.</t>
  </si>
  <si>
    <t>Nhóm đơn vị</t>
  </si>
  <si>
    <t>Tên đơn vị</t>
  </si>
  <si>
    <t>Sở, ban, ngành</t>
  </si>
  <si>
    <t>Cách nhập</t>
  </si>
  <si>
    <t>Ban Quản lý Khu kinh tế tỉnh</t>
  </si>
  <si>
    <t>Nhập tại sheet NHAP_LIEU. Các cột nền vàng là cột nhập; cột nền xanh tự tính.</t>
  </si>
  <si>
    <t>x</t>
  </si>
  <si>
    <t>Ban Quản lý Khu kinh tế Phú Quốc</t>
  </si>
  <si>
    <t>Tần suất</t>
  </si>
  <si>
    <t>Điểm tần suất = số hồ sơ của TTHC / số hồ sơ lớn nhất toàn danh sách x 100.</t>
  </si>
  <si>
    <t>Sở Công Thương</t>
  </si>
  <si>
    <t>Tỷ lệ trực tuyến</t>
  </si>
  <si>
    <t>Tự tính = Hồ sơ trực tuyến / Tổng hồ sơ. Có thể chọn ưu tiên tỷ lệ trực tuyến thấp hoặc cao tại THAM_SO.</t>
  </si>
  <si>
    <t>Sở Dân tộc và Tôn giáo</t>
  </si>
  <si>
    <t>Khả năng thay giấy tờ bằng dữ liệu</t>
  </si>
  <si>
    <t>Nhập tổng số thành phần hồ sơ và số thành phần có thể/đã thay bằng dữ liệu; hệ thống tự tính tỷ lệ.</t>
  </si>
  <si>
    <t>Tỷ lệ bổ sung</t>
  </si>
  <si>
    <t>Sở Du lịch</t>
  </si>
  <si>
    <t>Tự tính = Hồ sơ phải bổ sung / Tổng hồ sơ; tỷ lệ càng cao thì mức ưu tiên cải thiện càng lớn.</t>
  </si>
  <si>
    <t>Điểm nghẽn</t>
  </si>
  <si>
    <t>Nhập thang 0-5: 0 không đáng kể; 5 rất cao.</t>
  </si>
  <si>
    <t>Sở Giáo dục và Đào tạo</t>
  </si>
  <si>
    <t>Điểm ưu tiên</t>
  </si>
  <si>
    <t>Mặc định: Tần suất 35%; Trực tuyến 15%; Dữ liệu 30%; Bổ sung 10%; Điểm nghẽn 10%.</t>
  </si>
  <si>
    <t>Sở Khoa học và Công nghệ</t>
  </si>
  <si>
    <t>Xếp hạng</t>
  </si>
  <si>
    <t>Xếp hạng toàn tỉnh theo Điểm ưu tiên. TOP_TTHC hiển thị 50 vị trí đầu; DASHBOARD hiển thị Top 10.</t>
  </si>
  <si>
    <t>Sở Nội vụ</t>
  </si>
  <si>
    <t>Chốt số liệu</t>
  </si>
  <si>
    <t>Sở Nông nghiệp và Môi trường</t>
  </si>
  <si>
    <t>Số lượng hồ sơ phát sinh thực tế trong thời gian từ ngày 01/7/2025 đến 14/8/2026</t>
  </si>
  <si>
    <t>35% tổng điểm</t>
  </si>
  <si>
    <t>Sở Tài chính</t>
  </si>
  <si>
    <t>Điều chỉnh được</t>
  </si>
  <si>
    <t>Sở Tư pháp</t>
  </si>
  <si>
    <t>Trọng số tỷ lệ trực tuyến</t>
  </si>
  <si>
    <t>15% tổng điểm</t>
  </si>
  <si>
    <t>Trọng số khả năng thay giấy tờ bằng dữ liệu</t>
  </si>
  <si>
    <t>Sở Văn hóa và Thể thao</t>
  </si>
  <si>
    <t>30% tổng điểm</t>
  </si>
  <si>
    <t>Trọng số tỷ lệ hồ sơ phải bổ sung</t>
  </si>
  <si>
    <t>10% tổng điểm</t>
  </si>
  <si>
    <t>Trọng số điểm nghẽn</t>
  </si>
  <si>
    <t>Sở Xây dựng</t>
  </si>
  <si>
    <t>Hướng chấm tỷ lệ trực tuyến</t>
  </si>
  <si>
    <t>Sở Y tế</t>
  </si>
  <si>
    <t>Thanh tra tỉnh An Giang</t>
  </si>
  <si>
    <t>Ưu tiên tỷ lệ trực tuyến thấp</t>
  </si>
  <si>
    <t>Thấp = ưu tiên cải thiện</t>
  </si>
  <si>
    <t>Có thể đổi hướng chấm</t>
  </si>
  <si>
    <t>Ngưỡng Top toàn tỉnh</t>
  </si>
  <si>
    <t>Cấp xã</t>
  </si>
  <si>
    <t>Số TTHC cần theo dõi</t>
  </si>
  <si>
    <t>Có thể điều chỉnh</t>
  </si>
  <si>
    <t>UBND Đặc khu Kiên Hải</t>
  </si>
  <si>
    <t>UBND Đặc khu Phú Quốc</t>
  </si>
  <si>
    <t>UBND Đặc khu Thổ Châu</t>
  </si>
  <si>
    <t>UBND phường Bình Đức</t>
  </si>
  <si>
    <t>UBND phường Châu Đốc</t>
  </si>
  <si>
    <t>UBND phường Chi Lăng</t>
  </si>
  <si>
    <t>UBND phường Hà Tiên</t>
  </si>
  <si>
    <t>UBND phường Long Phú</t>
  </si>
  <si>
    <t>UBND phường Long Xuyên</t>
  </si>
  <si>
    <t>UBND phường Mỹ Thới</t>
  </si>
  <si>
    <t>Mã TTHC</t>
  </si>
  <si>
    <t>Tên TTHC</t>
  </si>
  <si>
    <t>UBND phường Rạch Giá</t>
  </si>
  <si>
    <t>Lĩnh vực</t>
  </si>
  <si>
    <t>Tổng hồ sơ</t>
  </si>
  <si>
    <t>UBND phường Tân Châu</t>
  </si>
  <si>
    <t>Tỷ lệ thay bằng dữ liệu</t>
  </si>
  <si>
    <t>UBND phường Thới Sơn</t>
  </si>
  <si>
    <t>UBND phường Tịnh Biên</t>
  </si>
  <si>
    <t>Đề xuất tái cấu trúc</t>
  </si>
  <si>
    <t>UBND phường Tô Châu</t>
  </si>
  <si>
    <t>UBND phường Vĩnh Tế</t>
  </si>
  <si>
    <t>UBND phường Vĩnh Thông</t>
  </si>
  <si>
    <t>UBND xã An Biên</t>
  </si>
  <si>
    <t>UBND xã An Châu</t>
  </si>
  <si>
    <t>UBND xã An Cư</t>
  </si>
  <si>
    <t>UBND xã An Minh</t>
  </si>
  <si>
    <t>UBND xã An Phú</t>
  </si>
  <si>
    <t>UBND xã Ba Chúc</t>
  </si>
  <si>
    <t>UBND xã Bình An</t>
  </si>
  <si>
    <t>UBND xã Bình Giang</t>
  </si>
  <si>
    <t>UBND xã Bình Hòa</t>
  </si>
  <si>
    <t>UBND xã Bình Mỹ</t>
  </si>
  <si>
    <t>UBND xã Bình Sơn</t>
  </si>
  <si>
    <t>UBND xã Bình Thạnh Đông</t>
  </si>
  <si>
    <t>UBND xã Cần Đăng</t>
  </si>
  <si>
    <t>UBND xã Châu Phong</t>
  </si>
  <si>
    <t>UBND xã Châu Phú</t>
  </si>
  <si>
    <t>UBND xã Châu Thành</t>
  </si>
  <si>
    <t>UBND xã Chợ Mới</t>
  </si>
  <si>
    <t>UBND xã Chợ Vàm</t>
  </si>
  <si>
    <t>UBND xã Cô Tô</t>
  </si>
  <si>
    <t>UBND xã Cù Lao Giêng</t>
  </si>
  <si>
    <t>UBND xã Định Hòa</t>
  </si>
  <si>
    <t>UBND xã Định Mỹ</t>
  </si>
  <si>
    <t>UBND xã Đông Hòa</t>
  </si>
  <si>
    <t>UBND xã Đông Hưng</t>
  </si>
  <si>
    <t>UBND xã Đông Thái</t>
  </si>
  <si>
    <t>UBND xã Giang Thành</t>
  </si>
  <si>
    <t>UBND xã Giồng Riềng</t>
  </si>
  <si>
    <t>UBND xã Gò Quao</t>
  </si>
  <si>
    <t>UBND xã Hòa Điền</t>
  </si>
  <si>
    <t>UBND xã Hòa Hưng</t>
  </si>
  <si>
    <t>UBND xã Hòa Lạc</t>
  </si>
  <si>
    <t>UBND xã Hòa Thuận</t>
  </si>
  <si>
    <t>UBND xã Hội An</t>
  </si>
  <si>
    <t>UBND xã Hòn Đất</t>
  </si>
  <si>
    <t>UBND xã Hòn Nghệ</t>
  </si>
  <si>
    <t>UBND xã Khánh Bình</t>
  </si>
  <si>
    <t>UBND xã Kiên Lương</t>
  </si>
  <si>
    <t>UBND xã Long Điền</t>
  </si>
  <si>
    <t>UBND xã Long Kiến</t>
  </si>
  <si>
    <t>UBND xã Long Thạnh</t>
  </si>
  <si>
    <t>UBND xã Mỹ Đức</t>
  </si>
  <si>
    <t>UBND xã Mỹ Hòa Hưng</t>
  </si>
  <si>
    <t>UBND xã Mỹ Thuận</t>
  </si>
  <si>
    <t>UBND xã Ngọc Chúc</t>
  </si>
  <si>
    <t>UBND Xã Nhơn Hội</t>
  </si>
  <si>
    <t>UBND xã Nhơn Mỹ</t>
  </si>
  <si>
    <t>UBND xã Núi Cấm</t>
  </si>
  <si>
    <t>UBND xã Ô Lâm</t>
  </si>
  <si>
    <t>UBND xã Óc Eo</t>
  </si>
  <si>
    <t>UBND xã Phú An</t>
  </si>
  <si>
    <t>UBND xã Phú Hòa</t>
  </si>
  <si>
    <t>UBND xã Phú Hữu</t>
  </si>
  <si>
    <t>UBND xã Phú Lâm</t>
  </si>
  <si>
    <t>UBND xã Phú Tân</t>
  </si>
  <si>
    <t>UBND xã Sơn Hải</t>
  </si>
  <si>
    <t>UBND xã Sơn Kiên</t>
  </si>
  <si>
    <t>UBND xã Tân An</t>
  </si>
  <si>
    <t>UBND xã Tân Hiệp</t>
  </si>
  <si>
    <t>UBND xã Tân Hội</t>
  </si>
  <si>
    <t>UBND xã Tân Thạnh</t>
  </si>
  <si>
    <t>UBND xã Tây Phú</t>
  </si>
  <si>
    <t>UBND xã Tây Yên</t>
  </si>
  <si>
    <t>UBND xã Thạnh Đông</t>
  </si>
  <si>
    <t>UBND xã Thạnh Hưng</t>
  </si>
  <si>
    <t>UBND xã Thạnh Lộc</t>
  </si>
  <si>
    <t>UBND xã Thạnh Mỹ Tây</t>
  </si>
  <si>
    <t>UBND xã Thoại Sơn</t>
  </si>
  <si>
    <t>UBND xã Tiên Hải</t>
  </si>
  <si>
    <t>UBND xã Tri Tôn</t>
  </si>
  <si>
    <t>UBND xã U Minh Thượng</t>
  </si>
  <si>
    <t>UBND xã Vân Khánh</t>
  </si>
  <si>
    <t>UBND xã Vĩnh An</t>
  </si>
  <si>
    <t>UBND xã Vĩnh Bình</t>
  </si>
  <si>
    <t>UBND xã Vĩnh Điều</t>
  </si>
  <si>
    <t>UBND xã Vĩnh Gia</t>
  </si>
  <si>
    <t>UBND xã Vĩnh Hanh</t>
  </si>
  <si>
    <t>UBND xã Vĩnh Hậu</t>
  </si>
  <si>
    <t>UBND xã Vĩnh Hòa</t>
  </si>
  <si>
    <t>UBND xã Vĩnh Hòa Hưng</t>
  </si>
  <si>
    <t>UBND xã Vĩnh Phong</t>
  </si>
  <si>
    <t>UBND xã Vĩnh Thạnh Trung</t>
  </si>
  <si>
    <t>UBND xã Vĩnh Thuận</t>
  </si>
  <si>
    <t>UBND xã Vĩnh Trạch</t>
  </si>
  <si>
    <t>UBND xã Vĩnh Tuy</t>
  </si>
  <si>
    <t>UBND xã Vĩnh Xương</t>
  </si>
  <si>
    <t>Cơ quan chủ trì rà soát</t>
  </si>
  <si>
    <t>Cơ quan phối hợp</t>
  </si>
  <si>
    <t>Số hồ sơ</t>
  </si>
  <si>
    <t>Điểm ưu tiên*</t>
  </si>
  <si>
    <t>Vấn đề cần tái cấu trúc</t>
  </si>
  <si>
    <t>Dữ liệu dự kiến khai thác</t>
  </si>
  <si>
    <t>Kết quả đầu ra</t>
  </si>
  <si>
    <t>Thời hạn đề xuất</t>
  </si>
  <si>
    <t>Đăng ký thành lập công ty trách nhiệm hữu hạn một thành viên</t>
  </si>
  <si>
    <t>Cấp Giấy xác nhận tình trạng hôn nhân</t>
  </si>
  <si>
    <t>Thành lập và hoạt động doanh nghiệp</t>
  </si>
  <si>
    <t>Hộ tịch</t>
  </si>
  <si>
    <t>Văn phòng UBND tỉnh; Sở KH&amp;CN; Công an tỉnh; UBND cấp xã</t>
  </si>
  <si>
    <t>Văn phòng UBND tỉnh; Sở Khoa học và Công nghệ; Công an tỉnh; cơ quan thuế và cơ quan liên quan</t>
  </si>
  <si>
    <t>Giảm khai lại thông tin; giảm xác minh thủ công; tự động điền dữ liệu</t>
  </si>
  <si>
    <t>CSDL hộ tịch; CSDLQG về dân cư; dữ liệu cư trú</t>
  </si>
  <si>
    <t>Ma trận dữ liệu; eForm; phương án xác minh điện tử</t>
  </si>
  <si>
    <t>Trước 15/9/2026; kiểm thử trước 30/11/2026</t>
  </si>
  <si>
    <t>Rà soát các thông tin về cá nhân, tổ chức đang phải kê khai lại; giảm tải lên giấy tờ đã có dữ liệu; tăng khả năng tự động điền thông tin; rà soát luồng liên thông đăng ký doanh nghiệp - thuế</t>
  </si>
  <si>
    <t>Đăng ký kết hôn</t>
  </si>
  <si>
    <t>CSDL quốc gia về dân cư; CSDL quốc gia về đăng ký doanh nghiệp; dữ liệu thuế và dữ liệu định danh điện tử</t>
  </si>
  <si>
    <t>Tự động điền thông tin nhân thân, cư trú; giảm giấy tờ và trường khai; giữ nguyên hành vi bắt buộc trực tiếp</t>
  </si>
  <si>
    <t>CSDLQG về dân cư; CSDL hộ tịch; dữ liệu cư trú</t>
  </si>
  <si>
    <t>Quy trình tái cấu trúc; eForm; ma trận dữ liệu; bộ chỉ số hiệu quả</t>
  </si>
  <si>
    <t>Ma trận hồ sơ - dữ liệu; eForm tái cấu trúc; quy trình trước/sau; báo cáo kiểm thử và chỉ tiêu giảm thao tác</t>
  </si>
  <si>
    <t>Đăng ký khai sinh</t>
  </si>
  <si>
    <t>Phương án trước 15/9/2026; kiểm thử, đánh giá trước 30/11/2026</t>
  </si>
  <si>
    <t>Văn phòng UBND tỉnh; Công an tỉnh; Sở KH&amp;CN; UBND cấp xã</t>
  </si>
  <si>
    <t>Giảm nhập lại dữ liệu cha, mẹ; khai thác thông tin dân cư; tạo dữ liệu chuẩn ngay từ đầu</t>
  </si>
  <si>
    <t>CSDLQG về dân cư; CSDL hộ tịch</t>
  </si>
  <si>
    <t>eForm; quy trình tạo lập và tái sử dụng dữ liệu</t>
  </si>
  <si>
    <t>Đăng ký thành lập hộ kinh doanh</t>
  </si>
  <si>
    <t>Thành lập và hoạt động doanh nghiệp (hộ kinh doanh)</t>
  </si>
  <si>
    <t>Cơ quan chuyên môn quản lý đăng ký kinh doanh cấp tỉnh</t>
  </si>
  <si>
    <t>Văn phòng UBND tỉnh; Sở KH&amp;CN; Công an tỉnh; cơ quan thuế; UBND cấp xã</t>
  </si>
  <si>
    <t>Cấp, cấp lại, chuyển đổi giấy chứng nhận khả năng chuyên môn, chứng chỉ chuyên môn</t>
  </si>
  <si>
    <t>Giảm kê khai thông tin cá nhân, địa chỉ; tái sử dụng dữ liệu dân cư; tăng liên thông đăng ký kinh doanh - thuế</t>
  </si>
  <si>
    <t>Hàng hải và đường thủy nội địa</t>
  </si>
  <si>
    <t>CSDLQG về dân cư; dữ liệu đăng ký kinh doanh; dữ liệu thuế</t>
  </si>
  <si>
    <t>eForm; ma trận dữ liệu; quy trình liên thông; báo cáo kiểm thử</t>
  </si>
  <si>
    <t>Văn phòng UBND tỉnh; Sở Khoa học và Công nghệ; cơ quan quản lý hệ thống chuyên ngành Bộ Xây dựng</t>
  </si>
  <si>
    <t>Đăng ký thay đổi nội dung đăng ký hộ kinh doanh</t>
  </si>
  <si>
    <t>Tỷ lệ trực tuyến còn dư địa nâng cao; rà soát giấy tờ, chứng chỉ đã được cơ quan chuyên ngành quản lý; giảm nhập lại và tải lại tài liệu; đồng bộ trạng thái giữa hệ thống tỉnh và hệ thống chuyên ngành</t>
  </si>
  <si>
    <t>CSDL/hệ thống chuyên ngành Bộ Xây dựng; CSDL quốc gia về dân cư; dữ liệu chứng chỉ, giấy chứng nhận chuyên môn</t>
  </si>
  <si>
    <t>Quy trình tái cấu trúc; ma trận hồ sơ - dữ liệu; phương án tích hợp; báo cáo kiểm thử</t>
  </si>
  <si>
    <t>Dữ liệu nguồn cho thấy tỷ lệ thành phần có khả năng thay bằng dữ liệu cao; cần giảm giấy tờ và trường khai lặp</t>
  </si>
  <si>
    <t>Trước 15/9/2026; hoàn thành kiểm thử trước 30/11/2026</t>
  </si>
  <si>
    <t>CSDLQG về dân cư; dữ liệu đăng ký kinh doanh; thuế</t>
  </si>
  <si>
    <t>eForm tái cấu trúc; ma trận dữ liệu; quy trình liên thông</t>
  </si>
  <si>
    <t>Cấp bản sao văn bằng, chứng chỉ từ sổ gốc</t>
  </si>
  <si>
    <t>Thực hiện, điều chỉnh, thôi hưởng trợ cấp hưu trí xã hội</t>
  </si>
  <si>
    <t>Văn bằng, chứng chỉ</t>
  </si>
  <si>
    <t>Bảo trợ xã hội</t>
  </si>
  <si>
    <t>Cơ quan chuyên môn quản lý lĩnh vực bảo trợ xã hội cấp tỉnh</t>
  </si>
  <si>
    <t>Văn phòng UBND tỉnh; Sở Khoa học và Công nghệ; Công an tỉnh; cơ quan quản lý dữ liệu giáo dục</t>
  </si>
  <si>
    <t>Giảm yêu cầu giấy tờ chứng minh thông tin nhân thân, tuổi, cư trú; hạn chế đối chiếu thủ công</t>
  </si>
  <si>
    <t>CSDLQG về dân cư; dữ liệu an sinh xã hội; dữ liệu cư trú</t>
  </si>
  <si>
    <t>Giảm việc kê khai thông tin văn bằng đã có trong dữ liệu quản lý; nghiên cứu khả năng khai thác bản điện tử; giảm nhu cầu cấp bản sao giấy khi cơ quan tiếp nhận có thể khai thác dữ liệu</t>
  </si>
  <si>
    <t>Ma trận dữ liệu; quy trình tái cấu trúc; báo cáo kiểm thử</t>
  </si>
  <si>
    <t>CSDL văn bằng, chứng chỉ; CSDL ngành giáo dục; CSDL quốc gia về dân cư; dữ liệu định danh điện tử</t>
  </si>
  <si>
    <t>Ma trận dữ liệu văn bằng; eForm; quy trình khai thác/xác thực dữ liệu; báo cáo kiểm thử</t>
  </si>
  <si>
    <t>Đăng ký đất đai, tài sản gắn liền với đất, cấp Giấy chứng nhận lần đầu đối với hộ gia đình, cá nhân, cộng đồng dân cư...</t>
  </si>
  <si>
    <t>Đất đai</t>
  </si>
  <si>
    <t>Cơ quan chuyên môn quản lý đất đai cấp tỉnh</t>
  </si>
  <si>
    <t>Điểm nghẽn cao; nhiều bước phối hợp; thông tin chủ thể, đất đai, nghĩa vụ tài chính chưa tái sử dụng đầy đủ</t>
  </si>
  <si>
    <t>CSDL đất đai; CSDLQG về dân cư; dữ liệu thuế</t>
  </si>
  <si>
    <t>Sơ đồ liên thông; ma trận trách nhiệm; danh mục dữ liệu trao đổi; báo cáo kiểm thử</t>
  </si>
  <si>
    <t>Cấp giấy chứng nhận cơ sở đủ điều kiện an toàn thực phẩm đối với cơ sở kinh doanh dịch vụ ăn uống, cơ sở sản xuất thực phẩm thuộc phạm vi quản lý của Bộ Y tế</t>
  </si>
  <si>
    <t>Chứng thực giao dịch liên quan đến tài sản là động sản, quyền sử dụng đất, nhà ở</t>
  </si>
  <si>
    <t>Chứng thực</t>
  </si>
  <si>
    <t>Văn phòng UBND tỉnh; Sở KH&amp;CN; cơ quan quản lý đất đai; Công an tỉnh; UBND cấp xã</t>
  </si>
  <si>
    <t>An toàn thực phẩm</t>
  </si>
  <si>
    <t>Văn phòng UBND tỉnh; Sở Khoa học và Công nghệ; Sở Tài chính; Công an tỉnh; cơ quan liên quan</t>
  </si>
  <si>
    <t>Giảm khai lại thông tin chủ thể, tài sản; nghiên cứu khai thác dữ liệu đất đai và dân cư; rút ngắn bước đối chiếu</t>
  </si>
  <si>
    <t>CSDLQG về dân cư; CSDL đất đai; dữ liệu tài sản</t>
  </si>
  <si>
    <t>Quy trình hiện trạng/đề xuất; ma trận hồ sơ - dữ liệu</t>
  </si>
  <si>
    <t>Dữ liệu nguồn phản ánh chưa tra cứu đầy đủ ngành nghề đăng ký kinh doanh và dữ liệu sức khỏe; phải nộp lại một số thông tin đã được cơ quan khác quản lý; cần kết nối dữ liệu thay cho giấy tờ</t>
  </si>
  <si>
    <t>Liên thông TTHC về đăng ký khai sinh, đăng ký thường trú, cấp thẻ bảo hiểm y tế cho trẻ em dưới 6 tuổi</t>
  </si>
  <si>
    <t>CSDL quốc gia về đăng ký doanh nghiệp; CSDL quốc gia về dân cư; dữ liệu khám bệnh, chữa bệnh; dữ liệu chuyên ngành an toàn thực phẩm</t>
  </si>
  <si>
    <t>Văn phòng UBND tỉnh; Công an tỉnh; Sở KH&amp;CN; cơ quan BHXH; UBND cấp xã</t>
  </si>
  <si>
    <t>Ma trận hồ sơ - dữ liệu; phương án kết nối; eForm tái cấu trúc; báo cáo kiểm thử</t>
  </si>
  <si>
    <t>Khắc phục việc nhập lại dữ liệu giữa các hệ thống; đồng bộ trạng thái xử lý; giảm hồ sơ giấy</t>
  </si>
  <si>
    <t>CSDL hộ tịch; dân cư; cư trú; BHXH/BHYT</t>
  </si>
  <si>
    <t>Quy trình liên thông; sơ đồ luồng dữ liệu; bộ trạng thái; báo cáo kiểm thử</t>
  </si>
  <si>
    <t>Cấp lại Giấy phép vận tải qua biên giới</t>
  </si>
  <si>
    <t>Đăng ký khai sinh, đăng ký thường trú, cấp thẻ bảo hiểm y tế cho trẻ em dưới 6 tuổi</t>
  </si>
  <si>
    <t>Văn phòng UBND tỉnh; Sở Khoa học và Công nghệ; cơ quan quản lý chuyên ngành Bộ Xây dựng và cơ quan liên quan</t>
  </si>
  <si>
    <t>Hộ tịch - cư trú - bảo hiểm</t>
  </si>
  <si>
    <t>Dữ liệu khai một lần nhưng dùng ở nhiều bước; cần giảm nhập lại, giảm gián đoạn liên thông</t>
  </si>
  <si>
    <t>Tỷ lệ hồ sơ trực tuyến còn dư địa cải thiện; giấy phép và thông tin phương tiện đã được quản lý trên hệ thống chuyên ngành nhưng khả năng tái sử dụng còn hạn chế; cần giảm khai báo và giấy tờ lặp lại</t>
  </si>
  <si>
    <t>CSDL hộ tịch; CSDLQG về dân cư; cư trú; BHXH/BHYT</t>
  </si>
  <si>
    <t>Quy trình liên thông thống nhất; ma trận trách nhiệm; bộ trạng thái</t>
  </si>
  <si>
    <t>Hệ thống chuyên ngành Bộ Xây dựng; dữ liệu giấy phép vận tải; dữ liệu phương tiện; CSDL quốc gia về dân cư</t>
  </si>
  <si>
    <t>Quy trình tái cấu trúc; ma trận dữ liệu; eForm; phương án đồng bộ hệ thống; báo cáo đánh giá trước/sau</t>
  </si>
  <si>
    <t>Đăng ký lại khai sinh</t>
  </si>
  <si>
    <t>Giảm yêu cầu chứng minh lại thông tin đã có; hỗ trợ xác minh điện tử; khai thác dữ liệu lịch sử hộ tịch</t>
  </si>
  <si>
    <t>CSDL hộ tịch; CSDLQG về dân cư</t>
  </si>
  <si>
    <t>Quy trình xác minh; ma trận dữ liệu; eForm</t>
  </si>
  <si>
    <t>Đăng ký khai tử</t>
  </si>
  <si>
    <t>Tự động khai thác thông tin người chết, người khai; giảm kê khai lại; tạo dữ liệu đầu vào cho thủ tục liên thông</t>
  </si>
  <si>
    <t>eForm; quy trình tái cấu trúc; dữ liệu đầu ra phục vụ liên thông</t>
  </si>
  <si>
    <t>Xác định, xác định lại mức độ khuyết tật và cấp Giấy xác nhận khuyết tật</t>
  </si>
  <si>
    <t>Văn phòng UBND tỉnh; ngành Y tế; Công an tỉnh; Sở KH&amp;CN; UBND cấp xã</t>
  </si>
  <si>
    <t>Khả năng tái sử dụng dữ liệu nhân thân và dữ liệu y tế; giảm giấy tờ chứng minh; giảm bước đối chiếu</t>
  </si>
  <si>
    <t>CSDLQG về dân cư; dữ liệu y tế; dữ liệu an sinh</t>
  </si>
  <si>
    <t>Ma trận dữ liệu; quy trình liên ngành; báo cáo kiểm thử</t>
  </si>
  <si>
    <t>Đăng ký khai tử, xóa đăng ký thường trú, giải quyết mai táng phí, tử tuất</t>
  </si>
  <si>
    <t>Hộ tịch - cư trú - bảo trợ xã hội - người có công</t>
  </si>
  <si>
    <t>Văn phòng UBND tỉnh; Công an tỉnh; cơ quan phụ trách an sinh; Sở KH&amp;CN; UBND cấp xã</t>
  </si>
  <si>
    <t>Cùng một sự kiện khai tử phát sinh nhiều thủ tục; cần dùng lại dữ liệu và đồng bộ trạng thái giữa các cơ quan</t>
  </si>
  <si>
    <t>CSDL hộ tịch; dân cư; cư trú; dữ liệu an sinh/người có công</t>
  </si>
  <si>
    <t>Quy trình liên thông; sơ đồ dữ liệu; bộ trạng thái; ma trận trách nhiệm</t>
  </si>
  <si>
    <t>Hỗ trợ chi phí mai táng cho đối tượng bảo trợ xã hội</t>
  </si>
  <si>
    <t>Cơ quan chuyên môn quản lý bảo trợ xã hội cấp tỉnh</t>
  </si>
  <si>
    <t>Văn phòng UBND tỉnh; Sở Tư pháp; Công an tỉnh; UBND cấp xã</t>
  </si>
  <si>
    <t>Giảm nộp lại giấy tờ về nhân thân, khai tử và đối tượng bảo trợ; khai thác dữ liệu từ thủ tục trước đó</t>
  </si>
  <si>
    <t>CSDL dân cư; hộ tịch; dữ liệu bảo trợ xã hội</t>
  </si>
  <si>
    <t>Ma trận hồ sơ - dữ liệu; quy trình rút gọn; báo cáo kiểm thử</t>
  </si>
  <si>
    <t>Thay đổi, cải chính, bổ sung thông tin hộ tịch, xác định lại dân tộc</t>
  </si>
  <si>
    <t>Dữ liệu hộ tịch và dân cư có thể chưa đồng nhất; cần giảm nhập lại, hỗ trợ đối soát và cập nhật đồng bộ</t>
  </si>
  <si>
    <t>Quy trình đối soát; cơ chế đồng bộ; eForm; báo cáo kiểm thử</t>
  </si>
  <si>
    <t>Liên thông đăng ký khai sinh, cấp thẻ bảo hiểm y tế cho trẻ em dưới 6 tuổi</t>
  </si>
  <si>
    <t>Văn phòng UBND tỉnh; cơ quan BHXH; Sở KH&amp;CN; UBND cấp xã</t>
  </si>
  <si>
    <t>Giảm nhập lại giữa hệ thống hộ tịch và bảo hiểm; chuẩn hóa dữ liệu đầu vào; đồng bộ trạng thái</t>
  </si>
  <si>
    <t>CSDL hộ tịch; dữ liệu BHXH/BHYT; CSDLQG về dân cư</t>
  </si>
  <si>
    <t>Quy trình liên thông; sơ đồ dữ liệu; báo cáo kiểm thử</t>
  </si>
  <si>
    <t>Liên thông đăng ký khai tử, xóa thường trú và hưởng mai táng phí</t>
  </si>
  <si>
    <t>Tỷ lệ thành phần hồ sơ có khả năng thay bằng dữ liệu rất cao; cần dùng một dữ liệu khai tử cho nhiều khâu và giảm hồ sơ giấy</t>
  </si>
  <si>
    <t>CSDL hộ tịch; CSDLQG về dân cư; dữ liệu cư trú; dữ liệu an sinh</t>
  </si>
  <si>
    <t>Quy trình liên thông; ma trận dữ liệu; báo cáo kiểm thử liên ngành</t>
  </si>
  <si>
    <t>Số TTHC đã nhập</t>
  </si>
  <si>
    <t>Điểm ưu tiên TB</t>
  </si>
  <si>
    <t>Điểm cao nhất</t>
  </si>
  <si>
    <t>Tỷ lệ hoàn thành</t>
  </si>
  <si>
    <t>Ghi chú: Chỉ nhập tại các cột tô vàng</t>
  </si>
  <si>
    <t>Trạng thái</t>
  </si>
  <si>
    <t>Thứ tự đề xuất (1-5)</t>
  </si>
  <si>
    <t>Cấp thực hiện</t>
  </si>
  <si>
    <t>Kỳ thống kê</t>
  </si>
  <si>
    <t>Nguồn số liệu</t>
  </si>
  <si>
    <t>Hồ sơ trực tuyến</t>
  </si>
  <si>
    <t>Hồ sơ phải bổ sung</t>
  </si>
  <si>
    <t>Tỷ lệ phải bổ sung</t>
  </si>
  <si>
    <t>Tổng TP hồ sơ</t>
  </si>
  <si>
    <t>TP có thể/đã thay bằng dữ liệu</t>
  </si>
  <si>
    <t>CSDL/Hệ thống có thể khai thác</t>
  </si>
  <si>
    <t>Điểm nghẽn (0-5)</t>
  </si>
  <si>
    <t>Mô tả điểm nghẽn</t>
  </si>
  <si>
    <t>Hiệu quả dự kiến</t>
  </si>
  <si>
    <t>Điểm tần suất</t>
  </si>
  <si>
    <t>Điểm trực tuyến</t>
  </si>
  <si>
    <t>Điểm dữ liệu</t>
  </si>
  <si>
    <t>Điểm bổ sung</t>
  </si>
  <si>
    <t>Điểm nghẽn quy đổi</t>
  </si>
  <si>
    <t>ĐIỂM ƯU TIÊN</t>
  </si>
  <si>
    <t>XẾP HẠNG TOÀN TỈNH</t>
  </si>
  <si>
    <t>Column 32</t>
  </si>
  <si>
    <t>Chứng thực bản sao từ bản chính giấy tờ, văn bản do cơ quan, tổ chức có thẩm quyền của Việt Nam; cơ quan, tổ chức có thẩm quyền của nước ngoài; cơ quan, tổ chức có thẩm quyền của Việt Nam liên kết với cơ quan, tổ chức có thẩm quyền của nước ngoài cấp hoặc chứng nhận</t>
  </si>
  <si>
    <t>Column 33</t>
  </si>
  <si>
    <t>Column 34</t>
  </si>
  <si>
    <t>Column 35</t>
  </si>
  <si>
    <t>Column 36</t>
  </si>
  <si>
    <t>Column 37</t>
  </si>
  <si>
    <t>Column 38</t>
  </si>
  <si>
    <t>1.009.647</t>
  </si>
  <si>
    <t>Thủ tục điều chỉnh Giấy chứng nhận đăng ký
đầu tư</t>
  </si>
  <si>
    <t>Đầu tư tại Việt Nam</t>
  </si>
  <si>
    <t>Cấp tỉnh</t>
  </si>
  <si>
    <t>01/7/2025 - 14/8/2026</t>
  </si>
  <si>
    <t>Hệ thống thông tin giải quyết TTHC tỉnh An Giang</t>
  </si>
  <si>
    <t>Cấp bản sao trích lực hộ tịch, bản sao giấy khai sinh</t>
  </si>
  <si>
    <t>Cơ sở dữ liệu quốc gia về xuất nhập cảnh; cơ sở dữ liệu quốc gia về dân cư; cơ sở dữ liệu quốc gia về đăng ký doanh nghiệp</t>
  </si>
  <si>
    <t>Doanh nghiệp phải nhập liệu các trường thông tin có thể khai thác từ các cơ sở dữ liệu quốc gia đã được bộ, ngành công bố, cơ sở dữ liệu chuyên ngành có liên quan</t>
  </si>
  <si>
    <t>Xây dựng biểu mẫu điện tử, cấu hình thủ tục hành chính và thực hiện kết nối, khai thác dữ liệu từ các cơ sở dữ liệu quốc gia đã được bộ, ngành công bố, cơ sở dữ liệu chuyên ngành có liên quan nhằm thay thế các giấy tờ, thông tin đã có trong cơ sở dữ liệu bằng việc khai thác, sử dụng dữ liệu điện tử trong quá trình tiếp nhận, giải quyết thủ tục hành chính</t>
  </si>
  <si>
    <t>Giảm thời gian, chi phí và công sức của doanh nghiệp trong việc kê khai, cung cấp thông tin; hạn chế yêu cầu doanh nghiệp cung cấp lại các thông tin đã có trong cơ sở dữ liệu quốc gia; tăng mức độ khai thác, tái sử dụng dữ liệu, giảm giấy tờ và thành phần hồ sơ; nâng cao tính chính xác, thống nhất của thông tin, góp phần rút ngắn thời gian giải quyết thủ tục hành chính và nâng cao chất lượng phục vụ doanh nghiệp.</t>
  </si>
  <si>
    <t>1.009.748</t>
  </si>
  <si>
    <t>Thủ tục chấp thuận chủ trương đầu tư thuộc
thẩm quyền của Ban quản lý khu công nghiệp,
khu chế xuất, khu công nghệ cao, khu kinh tế</t>
  </si>
  <si>
    <t>Thủ tục cấp Giấy xác nhận tình trạng hôn nhân</t>
  </si>
  <si>
    <t>Cơ sở dữ liệu quốc gia về xuất nhập cảnh; cơ sở dữ liệu quốc gia về dân cư; cơ sở dữ liệu quốc gia về đăng ký doanh nghiệp; cơ sở dữ liệu quốc gia về đất đai</t>
  </si>
  <si>
    <t>Thủ tục đăng ký kết hôn</t>
  </si>
  <si>
    <t>1.014.159</t>
  </si>
  <si>
    <t>Cung cấp thông tin quy hoạch đô thị và nông thôn</t>
  </si>
  <si>
    <t>Quy hoạch đô thị và nông thôn</t>
  </si>
  <si>
    <t>Hệ thống thông tin giải quyết TTHC Bộ Xây dựng</t>
  </si>
  <si>
    <t>CSDLQG về dân cư</t>
  </si>
  <si>
    <t>Không</t>
  </si>
  <si>
    <t>1.009.759</t>
  </si>
  <si>
    <t>Thủ tục chấp thuận điều chỉnh chủ trương đầu tư thuộc thẩm quyền của Ban quản lý khu công nghiệp, khu chế xuất, khu công nghệ cao, khu kinh tế</t>
  </si>
  <si>
    <t>1.009.664</t>
  </si>
  <si>
    <t>Thủ tục cấp Giấy chứng nhận đăng ký đầu tư</t>
  </si>
  <si>
    <t>UBND xã ĐÔNG HÒA</t>
  </si>
  <si>
    <t>1.009729</t>
  </si>
  <si>
    <t>Thủ tục góp vốn, mua cổ phần, mua phần vốn góp</t>
  </si>
  <si>
    <t>Thủ tục Đăng ký kết hôn</t>
  </si>
  <si>
    <t>1.009647</t>
  </si>
  <si>
    <t>Thủ tục điều chỉnh Giấy chứng nhận đăng ký đầu tư</t>
  </si>
  <si>
    <t>thủ tục liên thông đăng ký khai sinh; đăng ky thường trú; đăng ký bảo hiểm y tế</t>
  </si>
  <si>
    <t>2.002676</t>
  </si>
  <si>
    <t>Thông báo phát triển nguồn điện mặt trời mái nhà tự sản xuất, tự tiêu thụ đấu nối với hệ thống điện quốc gia tại cấp điện áp từ trung áp trở lên (Tên gọi trước đây là “Thông báo phát triển điện mặt trời mái nhà tự sản xuất, tự tiêu thụ có đấu nối với hệ thống điện quốc gia”)</t>
  </si>
  <si>
    <t>Điện lực</t>
  </si>
  <si>
    <t>01/01/2026-18/8/2026</t>
  </si>
  <si>
    <t>Hệ thống thông tin giải quyết TTHC Bộ Công Thương</t>
  </si>
  <si>
    <t>Không đễ xuất tái cấu trúc</t>
  </si>
  <si>
    <t>2.000648</t>
  </si>
  <si>
    <t>Cấp Giấy chứng nhận cửa hàng đủ điều kiện bán lẻ xăng dầu</t>
  </si>
  <si>
    <t>Lưu thông hàng hóa trong nước</t>
  </si>
  <si>
    <t>01/01/2026-18/8/2027</t>
  </si>
  <si>
    <t>1.014967</t>
  </si>
  <si>
    <t>Cấp Giấy phép vận chuyển hàng hóa nguy hiểm loại 1 (trừ vật liệu nổ công nghiệp, tiền chất thuốc nổ), 2, 3, 4, 9</t>
  </si>
  <si>
    <t>Vận chuyển hàng hóa nguy hiểm</t>
  </si>
  <si>
    <t>01/01/2026-18/8/2028</t>
  </si>
  <si>
    <t>2.000645</t>
  </si>
  <si>
    <t>Cấp sửa đổi, bổ sung Giấy chứng nhận cửa hàng đủ điều kiện bán lẻ xăng dầu</t>
  </si>
  <si>
    <t>01/01/2026-18/8/2029</t>
  </si>
  <si>
    <t>2.000591</t>
  </si>
  <si>
    <t>Cấp Giấy chứng nhận đủ điều kiện an toàn thực phẩm đối với cơ sở sản xuất, kinh doanh thực phẩm</t>
  </si>
  <si>
    <t>01/01/2026-18/8/2030</t>
  </si>
  <si>
    <t>1.012.661</t>
  </si>
  <si>
    <t>Thủ tục đề nghị thành lập, chia, tách, sáp nhập, hợp nhất tổ chức tôn giáo trực thuộc có địa bàn hoạt động ở một tỉnh</t>
  </si>
  <si>
    <t>Tín ngưỡng, tôn giáo</t>
  </si>
  <si>
    <t>Hệ thống thông tin giải quyết TTHC tỉnh An Giang, Hệ thống giải quyết TTHC Bộ Dân tộc và Tôn giáo</t>
  </si>
  <si>
    <t>1.012.629</t>
  </si>
  <si>
    <t>Thủ tục đăng ký người được bổ nhiệm, bầu cử, suy cử làm chức việc đối với các trường hợp quy định tại khoản 2 Điều 34 của Luật Tín ngưỡng, tôn giáo</t>
  </si>
  <si>
    <t>DASHBOARD – RÀ SOÁT TTHC ƯU TIÊN TÁI CẤU TRÚC TOÀN TỈNH</t>
  </si>
  <si>
    <t>Chỉ số</t>
  </si>
  <si>
    <t>Top</t>
  </si>
  <si>
    <t>Đơn vị</t>
  </si>
  <si>
    <t>TTHC</t>
  </si>
  <si>
    <t>Tổng số đơn vị</t>
  </si>
  <si>
    <t>Đơn vị đã nhập đủ 05 TTHC</t>
  </si>
  <si>
    <t>Tổng số TTHC đã nhập</t>
  </si>
  <si>
    <t>Tổng số hồ sơ đề xuất</t>
  </si>
  <si>
    <t>Điểm ưu tiên bình quân</t>
  </si>
  <si>
    <t>3.000.465</t>
  </si>
  <si>
    <t>01/07/2025 - 14/08/2026</t>
  </si>
  <si>
    <t>Một cửa tỉnh + Một cửa Bộ GDĐT</t>
  </si>
  <si>
    <t>CSDLQG về dân cư; CSDL về hộ tịch</t>
  </si>
  <si>
    <t>Theo Thông tư số 10/2026/TT-BGDĐT, có hiệu lực từ ngày 15/4/2026, việc quản lý và cấp văn bằng, chứng chỉ thuộc thẩm quyền của các cơ sở giáo dục, cơ sở hoạt động giáo dục nghề nghiệp. Theo đó, việc xác định cơ quan có thẩm quyền cấp văn bằng, chứng chỉ để xác định cơ quan tiếp nhận thủ tục hành chính được thực hiện theo 02 trường hợp:
- Đối với văn bằng, chứng chỉ được cấp trước ngày 15/4/2026: thuộc thẩm quyền quản lý, cấp của Sở Giáo dục và Đào tạo theo quy định tại thời điểm cấp.
- Đối với văn bằng, chứng chỉ được cấp từ ngày 15/4/2026: thuộc thẩm quyền quản lý, cấp của cơ sở giáo dục, cơ sở hoạt động giáo dục nghề nghiệp.</t>
  </si>
  <si>
    <t>Bổ sung trường thông tin “Thời điểm cấp văn bằng, chứng chỉ” và thiết lập quy tắc phân luồng tự động để xác định cơ quan có thẩm quyền tiếp nhận hồ sơ.</t>
  </si>
  <si>
    <t>Bảo đảm hồ sơ được tiếp nhận đúng cơ quan, đúng thẩm quyền</t>
  </si>
  <si>
    <t>Hiện nay, do học sinh vừa tốt nghiệp THPT năm 2026 và mới được cấp bằng tốt nghiệp, nên chưa phát sinh nhiều khó khăn, vướng mắc trong việc thực hiện thủ tục cấp bản sao văn bằng, chứng chỉ.</t>
  </si>
  <si>
    <t>3.000.466</t>
  </si>
  <si>
    <t>Chính sửa, nội dung văn bằng chứng chỉ</t>
  </si>
  <si>
    <t>Liên thông nhiều cấp</t>
  </si>
  <si>
    <t>01/07/2025 - 14/08/2027</t>
  </si>
  <si>
    <t>CSDL về văn bằng, chứng chỉ; CSDLQG về hộ tịch</t>
  </si>
  <si>
    <t>2.002.854</t>
  </si>
  <si>
    <t>Chuyển trường và tiếp nhận học sinh</t>
  </si>
  <si>
    <t>Giáo dục trung học</t>
  </si>
  <si>
    <t>01/07/2025 - 14/08/2028</t>
  </si>
  <si>
    <t>Thủ tục có nhiều trường hợp và nhiều đơn vị tham gia giải quyết TTHC: Theo quy định tại Thông tư số 15/2026/TT-BGDĐT ngày 24/3/2026, thủ tục có nhiều trường hợp thực hiện và có sự tham gia của nhiều cơ quan, đơn vị, gồm Sở Giáo dục và Đào tạo, Ủy ban nhân dân cấp xã, trường tiểu học, trường trung học cơ sở, trường trung học phổ thông, trường phổ thông có nhiều cấp học và các cơ sở giáo dục khác thực hiện chương trình giáo dục phổ thông.</t>
  </si>
  <si>
    <t>Đề nghị tái cấu trúc đối với TTHC chuyển trường và tiếp nhận học sinh theo hướng xác định rõ vai trò của từng cơ quan, đơn vị trong việc tiếp nhận, xử lý và trả kết quả đối với các trường hợp trong tỉnh, ngoài tỉnh</t>
  </si>
  <si>
    <t>2.002.890</t>
  </si>
  <si>
    <t>Cấp giấy chứng nhận đăng ký hoạt động giáo dục nghề nghiệp đối với trường trung cấp</t>
  </si>
  <si>
    <t>Giáo dục nghề nghiệp</t>
  </si>
  <si>
    <t>01/07/2025 - 14/08/2029</t>
  </si>
  <si>
    <t>3.000.315</t>
  </si>
  <si>
    <t>Thành lập hoặc cho phép thành lập trung tâm khác thực hiện nhiệm vụ giáo dục thường xuyên</t>
  </si>
  <si>
    <t>Giáo dục thường xuyên</t>
  </si>
  <si>
    <t>01/07/2025 - 14/08/2030</t>
  </si>
  <si>
    <t>CSDLQG về đất đai</t>
  </si>
  <si>
    <t>1.014.675</t>
  </si>
  <si>
    <t>Chứng thực bản sau tử bản chính giấy tờ, văn bản do cơ quan, tổ chức có thẩm quyền của việt nam; cơ quan tổ chức có thẩm quyền ở nước ngoài; cơ quan tổ chức có thẩm quyền của việt nam liên kết với cơ quan, tổ chức, có thẩm quyền của nước ngoài cấp hoặc chứng nhận.</t>
  </si>
  <si>
    <t xml:space="preserve"> chứng thực</t>
  </si>
  <si>
    <t>Cấp Giấy phép tiến hành công việc bức xạ - sử dụng thiết bị X-quang chẩn đoán y tế, thiết bị chụp cắt lớp vi tính tích hợp với PET (PET/CT), SPECT (SPECT/CT), sử dụng thiết bị phát tia X (trừ thiết bị chụp ảnh phóng xạ công nghiệp)</t>
  </si>
  <si>
    <t>An toàn bức xạ và hạt nhân</t>
  </si>
  <si>
    <t>Một cửa tỉnh + Một cửa Bộ KH&amp;CN</t>
  </si>
  <si>
    <t>Thực hiện toàn trình</t>
  </si>
  <si>
    <t>UBND Xã Vân Khánh</t>
  </si>
  <si>
    <t>Chứng thực chữ ký trong các giấy tờ, văn bản (áp dụng cho cả trường hợp chứng thực điểm chỉ và trường hợp người yêu cầu chứng thực không thể ký, không thể điểm chỉ được)</t>
  </si>
  <si>
    <t>chứng thực</t>
  </si>
  <si>
    <t>Cấp bản sao Trích lục hộ tịch</t>
  </si>
  <si>
    <t>1.014.678</t>
  </si>
  <si>
    <t>Cấp Chứng chỉ nhân viên bức xạ (đối với người phụ trách an toàn cơ sở sử dụng thiết bị X-quang chẩn đoán y tế, thiết bị chụp cắt lớp vi tính tích hợp với PET (PET/CT), SPECT (SPECT/CT), sử dụng thiết bị phát tia X (trừ thiết bị chụp ảnh phóng xạ công nghiệp))</t>
  </si>
  <si>
    <t>2.002.784</t>
  </si>
  <si>
    <t>Gia hạn giấy phép sử dụng tần số và thiết bị vô tuyến điện đối với đài tàu (trừ đài tàu hoạt động tuyến quốc tế)</t>
  </si>
  <si>
    <t>Tần số vô tuyến điện</t>
  </si>
  <si>
    <t>2.002.783</t>
  </si>
  <si>
    <t>Cấp giấy phép sử dụng tần số và thiết bị vô tuyến điện đối với đài tàu (trừ đài tàu hoạt động tuyến quốc tế)</t>
  </si>
  <si>
    <t>thực hiện toàn trình</t>
  </si>
  <si>
    <t>Thủ tục chứng thực chữ ký trong các giấy tờ, văn bản (áp dụng cho cả trường hợp chứng thực điểm chỉ và trường hợp người yêu cầu chứng thực không thể ký, không thể điểm chỉ được)</t>
  </si>
  <si>
    <t>2.002.777</t>
  </si>
  <si>
    <t>Chứng thực bản sao tử bản chính giấy tờ, văn bản do cơ quan, tổ chức có thẩm quyền của việt nam; cơ quan tổ chức có thẩm quyền ở nước ngoài; cơ quan tổ chức có thẩm quyền của việt nam liên kết với cơ quan, tổ chức, có thẩm quyền của nước ngoài cấp hoặc chứng nhận</t>
  </si>
  <si>
    <t>Cấp giấy phép sử dụng tần số và thiết bị vô tuyến điện đối với đài vô tuyến điện đặt trên phương tiện nghề cá</t>
  </si>
  <si>
    <t>1.010824</t>
  </si>
  <si>
    <t>Hưởng trợ cấp khi người có công đang hưởng trợ cấp ưu đãi từ trần</t>
  </si>
  <si>
    <t>Người có công (Bộ Nội vụ)</t>
  </si>
  <si>
    <t>Một cửa tỉnh + Một cửa Bộ Nội vụ</t>
  </si>
  <si>
    <t>Hộ tịch - Đăng ký thường trú - Quản lý thu, Sổ - thẻ</t>
  </si>
  <si>
    <t>UBND Xã Hòa Hưng</t>
  </si>
  <si>
    <t>Thành lập và hoạt động doanh nghiệp(hộ kinh doanh)</t>
  </si>
  <si>
    <t>1.014199</t>
  </si>
  <si>
    <t>Cấp giấy phép lao động đối với người lao động nước ngoài làm việc tại Việt Nam</t>
  </si>
  <si>
    <t>Việc làm (Bộ Nội vụ)</t>
  </si>
  <si>
    <t>1.013949.H01</t>
  </si>
  <si>
    <t>Đăng ký đất đai, tài sản gắn liền với đất, cấp Giấy chứng nhận quyền sử dụng đất, quyền sở hữu tài sản gắn liền với đất lần đầu đối</t>
  </si>
  <si>
    <t>2.001035.000.00.00.H01</t>
  </si>
  <si>
    <t>Thủ tục chứng thực hợp đồng, giao dịch liên quan đến tài sản là động sản, quyền sử dụng đất, nhà ở</t>
  </si>
  <si>
    <t>2.001955</t>
  </si>
  <si>
    <t>Đăng ký nội quy lao động của doanh nghiệp</t>
  </si>
  <si>
    <t>Lao động, tiền lương (Bộ Nội vụ)</t>
  </si>
  <si>
    <t>2.001583</t>
  </si>
  <si>
    <t>Đăng ký thành lập công ty TNHH một thành viên</t>
  </si>
  <si>
    <t>2.001199</t>
  </si>
  <si>
    <t>Đăng ký thành lập công ty TNHH hai thành viên trở lên</t>
  </si>
  <si>
    <t>2.002043</t>
  </si>
  <si>
    <t>1.014196</t>
  </si>
  <si>
    <t>Đăng ký thành lập công ty cổ phần</t>
  </si>
  <si>
    <t>Cấp giấy xác nhận không thuộc diện cấp giấy phép lao động đối với người lao động nước ngoài làm việc tại Việt Nam</t>
  </si>
  <si>
    <t>2.001610</t>
  </si>
  <si>
    <t>Đăng ký thành lập doanh nghiệp tư nhân</t>
  </si>
  <si>
    <t xml:space="preserve">Đề xuất bổ sung đầy đủ trường thông tin trên tờ khai, để người dân cung cấp thông tin đầy đủ khi nộp hồ sơ </t>
  </si>
  <si>
    <t>Cung cấp toàn trình</t>
  </si>
  <si>
    <t>Bổ sung trạng thái liên thông và tiến độ thực hiện tại cơ quan công an và bảo hiểm xã hội trên MCDT</t>
  </si>
  <si>
    <t>Làm sạch cơ sở dữ liệu đúng, đủ trên CSDLQG  dân cư để làm cơ sở giải quyết hồ sơ mà không cần công dân phải cung cấp hồ sơ giấy</t>
  </si>
  <si>
    <t>Cung cấp toàn trình để tiết kiệm thời gian, chi phí đi lại cho người dân</t>
  </si>
  <si>
    <t>1.014201</t>
  </si>
  <si>
    <t>Cấp mới giấy phép hành nghề trong giai đoạn chuyển tiếp đối với hồ sơ nộp từ ngày 01 tháng 01 năm 2024 đến thời điểm kiểm tra đánh giá năng lực hành nghề đối với các chức danh bác sỹ, y sỹ, điều dưỡng, hộ sinh, kỹ thuật y, dinh dưỡng lâm sàng, cấp cứu viên ngoại viện, tâm lý lâm sàng</t>
  </si>
  <si>
    <t>Khám bệnh, chữa bệnh</t>
  </si>
  <si>
    <t>Gia hạn giấy phép lao động đối với người lao động nước ngoài làm việc tại Việt Nam</t>
  </si>
  <si>
    <t>Giấy xác nhận sức khỏe của chủ cơ sở và nhận viên chưa thể
tra cứu trên CSDL khám chữa bệnh ngành Y tế do chưa đồng bộ
hoàn toàn đối với các cơ sở khám chữa bệnh.</t>
  </si>
  <si>
    <t>Đăng ký hành nghề</t>
  </si>
  <si>
    <t>Không đề xuất</t>
  </si>
  <si>
    <t>Cấp giấy chứng nhận cơ sở đủ điều kiện an 
toàn thực phẩm đối với cơ sở kinh doanh 
dịch vụ ăn uống, cơ sở sản xuất thực phẩm 
thuộc phạm vi quản lý của Bộ Y tế</t>
  </si>
  <si>
    <t>Ngành nghề trên Giấy chứng nhận đăng ký Hộ kinh doanh chưa thể
tra cứu trên CSDL. 
Giấy xác nhận sức khỏe của chủ cơ sở và nhận viên chưa thể
tra cứu trên CSDL khám chữa bệnh ngành Y tế do chưa đồng bộ
hoàn toàn đối với các cơ sở khám chữa bệnh.</t>
  </si>
  <si>
    <t>Cấp Chứng chỉ hành nghề dược (bao gồm cả trường hợp cấp Chứng chỉ hành nghề dược cho người bị thu hồi Chứng chỉ hành nghề dược theo quy định tại các khoản 1, 2, 4, 5, 6, 7, 8, 9, 10, 11 Điều 28 của Luật Dược) theo hình thức xét hồ sơ</t>
  </si>
  <si>
    <t>Dược phẩm</t>
  </si>
  <si>
    <t xml:space="preserve">
Giấy xác nhận sức khỏe của chủ cơ sở và nhận viên chưa thể
tra cứu trên CSDL khám chữa bệnh ngành Y tế do chưa đồng bộ
hoàn toàn đối với các cơ sở khám chữa bệnh.</t>
  </si>
  <si>
    <t xml:space="preserve"> </t>
  </si>
  <si>
    <t xml:space="preserve">Cấp giấy chứng nhận đủ điều kiện kinh doanh dược thuộc thẩm quyền của Sở Y tế (Cơ sở bán buôn thuốc, nguyên liệu làm thuốc; Cơ sở bán lẻ thuốc bao gồm nhà thuốc, quầy thuốc, tủ thuốc trạm y tế xã, cơ sở chuyên bán lẻ dược liệu, thuốc dược </t>
  </si>
  <si>
    <t xml:space="preserve">Ngành nghề trên Giấy chứng nhận đăng ký Hộ kinh doanh chưa thể
tra cứu trên CSDL. 
</t>
  </si>
  <si>
    <t>Nâng cấp lên dịch vụ công trực tuyến toàn trình</t>
  </si>
  <si>
    <t>1.004756</t>
  </si>
  <si>
    <t>Cấp Chứng chỉ hành nghề thú y</t>
  </si>
  <si>
    <t>Chăn nuôi và Thú y</t>
  </si>
  <si>
    <t>ành lập và hoạt động Thdoanh nghiệp(hộ kinh doanh)</t>
  </si>
  <si>
    <t>Hệ thống tập trung của Bộ Nông nghiệp và Môi trường</t>
  </si>
  <si>
    <t>Thủ tục xác nhận tình trạng hôn nhân</t>
  </si>
  <si>
    <t>2.000.815</t>
  </si>
  <si>
    <t>2.000.635</t>
  </si>
  <si>
    <t>Cấp bản sao trích lục hộ tịch</t>
  </si>
  <si>
    <t>Thêm trường thông tin tờ khai phù hợp từng lọai giấy tờ trích lục (ví dụ: khai sinh cần thông tin cha, mẹ; kết hôn cần thông tin vợ/chồng)</t>
  </si>
  <si>
    <t>2.004873</t>
  </si>
  <si>
    <t>thủ tục cấp giấy xác nhận tình trạng hôn nhân</t>
  </si>
  <si>
    <t>Làm sạch cơ sở dữ liệu</t>
  </si>
  <si>
    <t>1.000894</t>
  </si>
  <si>
    <t>2.002621</t>
  </si>
  <si>
    <t>Liên thông thủ tục hành chính về đăng ký khai sinh, đăng ký thường trú, cấp thẻ bảo hiểm y tế cho trẻ em dưới 6 tuổi</t>
  </si>
  <si>
    <t>Bổ sung tiến độ thực hiện của Công an và BHXH vào quy trình để theo dõi hồ sơ</t>
  </si>
  <si>
    <t>Hoàn thiện nâng cấp cổng Bộ Tư pháp</t>
  </si>
  <si>
    <t>Nâng cấp ổn định hệ thống, khắc phục lỗi đăng nhập, ký số, tăng cường kết nối dữ liệu thuế</t>
  </si>
  <si>
    <t>1.004363</t>
  </si>
  <si>
    <t>Cấp Giấy chứng nhận đủ điều kiện buôn bán thuốc bảo vệ thực vật</t>
  </si>
  <si>
    <t>Trồng trọt và Bảo vệ thực vật</t>
  </si>
  <si>
    <t>1.004.873</t>
  </si>
  <si>
    <t>1.000.894</t>
  </si>
  <si>
    <t>1.000.656</t>
  </si>
  <si>
    <t>Thủ tục đăng ký khai tử</t>
  </si>
  <si>
    <t xml:space="preserve">Cấp bản sao Trích lục hộ tịch, bản sao Giấy khai sinh
</t>
  </si>
  <si>
    <t>Chứng thực bản sao từ bản chính giấy tờ,
 văn bản do cơ quan, tổ chức có thẩm 
quyền của Việt Nam; cơ quan, tổ chức 
có thẩm quyền của nước ngoài; cơ quan,
 tổ chức có thẩm quyền của Việt Nam liên 
kết với cơ quan, tổ chức có thẩm quyền 
của nước ngoài cấp hoặc chứng nhận</t>
  </si>
  <si>
    <t>Chứng thực giao dịch liên quan đến tài sản 
là động sản, quyền sử dụng đất, nhà ở</t>
  </si>
  <si>
    <t>Thủ tục chứng thực chữ ký trong các giấy tờ, 
văn bản (áp dụng cho cả trường hợp chứng thực 
điểm chỉ và trường hợp người yêu cầu chứng 
thực không thể ký, không thể điểm chỉ được)</t>
  </si>
  <si>
    <t>2.000635</t>
  </si>
  <si>
    <t>Cấp bản sao trích lục hộ tịch, bản sao giấy khai sinh</t>
  </si>
  <si>
    <t>1.004359</t>
  </si>
  <si>
    <t>2.000986</t>
  </si>
  <si>
    <t>Cấp, cấp lại Giấy phép khai thác thủy sản</t>
  </si>
  <si>
    <t>Liên thông thủ tục hành chính Đăng ký khai sinh, đăng ký thường trú, cấp thẻ bảo hiểm y tế cho trẻ em dưới 6 tuổi</t>
  </si>
  <si>
    <t>Thủy sản và Kiểm ngư</t>
  </si>
  <si>
    <t>2.000.720</t>
  </si>
  <si>
    <t>2.000.884</t>
  </si>
  <si>
    <t>Có</t>
  </si>
  <si>
    <t xml:space="preserve"> Hoàn thiện nâng cấp cổng Bộ Tư pháp</t>
  </si>
  <si>
    <t xml:space="preserve"> Thủ tục đăng ký kết hôn</t>
  </si>
  <si>
    <t xml:space="preserve">  Hoàn thiện nâng cấp cổng Bộ Tư pháp</t>
  </si>
  <si>
    <t>Đăng ký đất đai, tài sản gắn liền với đất, cấp 
Giấy chứng nhận quyền sử dụng đất, quyền sở hữu
 tài sản gắn liền với đất lần đầu đối với hộ gia đình, 
cá nhân, cộng đồng dân cư, người gốc Việt Nam 
định cư ở nước ngoài</t>
  </si>
  <si>
    <t>1.000045</t>
  </si>
  <si>
    <t>Xác nhận bảng kê lâm sản</t>
  </si>
  <si>
    <t>Lâm nghiệp và Kiểm lâm</t>
  </si>
  <si>
    <t>1.010727</t>
  </si>
  <si>
    <t>Cấp giấy phép môi trường</t>
  </si>
  <si>
    <t>Môi trường</t>
  </si>
  <si>
    <t>Một cửa tỉnh</t>
  </si>
  <si>
    <t>CSDLQG về xuất nhập cảnh; CSDLQG về dân cư; CSDLQG về đăng ký doanh nghiệp; CSDLQG về đất đai</t>
  </si>
  <si>
    <t>Hệ thống chuyên ngành Bộ Tài chính</t>
  </si>
  <si>
    <t>CSDLQG về dân cư; CSDLQG về đăng ký doanh nghiệp;</t>
  </si>
  <si>
    <t>1.002.010</t>
  </si>
  <si>
    <t>Đăng ký hoạt động của tổ chức hành nghề luật sư</t>
  </si>
  <si>
    <t>Luật sư</t>
  </si>
  <si>
    <t>01/7/2025 den 14/8/2026</t>
  </si>
  <si>
    <t>Một cửa tỉnh, một cửa Bộ</t>
  </si>
  <si>
    <t>1.002.032</t>
  </si>
  <si>
    <t>Thay đổi nội dung đăng ký hoạt động của tổ chức hành nghề luật sư</t>
  </si>
  <si>
    <t>1.013.836</t>
  </si>
  <si>
    <t>Thay đổi nội dung đăng ký hoạt động của Văn phòng công chứng</t>
  </si>
  <si>
    <t>Công chứng</t>
  </si>
  <si>
    <t>1.013.807</t>
  </si>
  <si>
    <t>Đăng ký tập sự hành nghề công chứng</t>
  </si>
  <si>
    <t>Cấp bản sao Trích lục hộ tịch, bản sao Giấy khai sinh (cấp tỉnh)</t>
  </si>
  <si>
    <t>có</t>
  </si>
  <si>
    <t>CSDL QG</t>
  </si>
  <si>
    <t>1.004.650</t>
  </si>
  <si>
    <t>Tiếp nhận hồ sơ thông báo sản phẩm quảng cáo bảng, băng rôn</t>
  </si>
  <si>
    <t>quảng cáo</t>
  </si>
  <si>
    <t>1.004.645</t>
  </si>
  <si>
    <t>Tiếp nhận hồ sơ thông báo tổ chức đoàn người quảng cáo</t>
  </si>
  <si>
    <t>không</t>
  </si>
  <si>
    <t>1.003.868</t>
  </si>
  <si>
    <t>Thủ tục cấp giấy phép xuất bản tài liệu không kinh doanh</t>
  </si>
  <si>
    <t>xuất bản</t>
  </si>
  <si>
    <t>1.009.398</t>
  </si>
  <si>
    <t>Thủ tục tổ chức biểu diễn nghệ thuật</t>
  </si>
  <si>
    <t>nghệ thuật biểu diễn</t>
  </si>
  <si>
    <t>cấp tỉnh</t>
  </si>
  <si>
    <t>1.001822</t>
  </si>
  <si>
    <t>Thủ tục cấp chứng chỉ hành nghề tu bổ di tích</t>
  </si>
  <si>
    <t>di sản</t>
  </si>
  <si>
    <t>1.003.135</t>
  </si>
  <si>
    <t>Hàng hải và đường thuỷ nội địa</t>
  </si>
  <si>
    <t>BXD</t>
  </si>
  <si>
    <t>1.003.970</t>
  </si>
  <si>
    <t>Đăng ký lại phương tiện trong trường hợp chuyển quyền sở hữu phương tiện đồng thời thay đổi cơ quan đăng ký phương tiện</t>
  </si>
  <si>
    <t>1.004.002</t>
  </si>
  <si>
    <t>Đăng ký lại phương tiện trong trường hợp chuyển quyền sở hữu phương tiện nhưng không thay đổi cơ quan đăng ký phương tiện</t>
  </si>
  <si>
    <t>1.004.259</t>
  </si>
  <si>
    <t>1.004.261</t>
  </si>
  <si>
    <t>Cấp Giấy phép vận tải qua biên giới</t>
  </si>
  <si>
    <t>1.012.275</t>
  </si>
  <si>
    <t>1.012.289</t>
  </si>
  <si>
    <t>Thực hiện kết nối, khai thác dữ liệu từ các cơ sở dữ liệu quốc gia đã được bộ, ngành công bố, cơ sở dữ liệu chuyên ngành có liên quan.</t>
  </si>
  <si>
    <t>1.013.855</t>
  </si>
  <si>
    <t>Ngành nghề trên Giấy chứng nhận đăng ký Hộ kinh doanh chưa thể tra cứu trên CSDL. 
Giấy xác nhận sức khỏe của chủ cơ sở và nhân viên chưa thể
tra cứu trên CSDL khám chữa bệnh ngành Y tế do chưa đồng bộ hoàn toàn đối với các cơ sở khám chữa bệnh.</t>
  </si>
  <si>
    <t>1.014092</t>
  </si>
  <si>
    <t>Giấy xác nhận sức khỏe của chủ cơ sở và nhân viên chưa thể tra cứu trên CSDL khám chữa bệnh ngành Y tế</t>
  </si>
  <si>
    <t>1.014076</t>
  </si>
  <si>
    <t>Cấp giấy chứng nhận đủ điều kiện kinh doanh dược thuộc thẩm quyền của Sở Y tế (Cơ sở bán buôn thuốc, nguyên liệu làm thuốc; Cơ sở bán lẻ thuốc bao gồm nhà thuốc, quầy thuốc, tủ thuốc trạm y tế xã, cơ sở chuyên bán lẻ dược liệu, thuốc dược liệu, thuốc cổ truyền)</t>
  </si>
  <si>
    <t>CSDLQG về đăng ký doanh nghiệp;</t>
  </si>
  <si>
    <t>Ngành nghề trên Giấy chứng nhận đăng ký Hộ kinh doanh chưa thể tra cứu trên CSDL.</t>
  </si>
  <si>
    <t>Do đặc thù của ngành Thanh tra tỉnh không đề xuất</t>
  </si>
  <si>
    <t>2.000815</t>
  </si>
  <si>
    <t>https://motcua.angiang.gov.vn
https://motcua.moj.gov.vn</t>
  </si>
  <si>
    <t>CSDL quốc gia về dân cư; các CSDL quốc gia/CSDL chuyên ngành tương ứng với giấy tờ được yêu cầu chứng thực</t>
  </si>
  <si>
    <t>Số lượng hồ sơ rất lớn, nhưng công tác nghiệp vụ vẫn là đối chiếu bản sao với bản chính; dữ liệu điện tử chỉ có thể thay thế đối với những giấy tờ đã có dữ liệu chính thức và hệ thống cho phép khai thác.</t>
  </si>
  <si>
    <t xml:space="preserve">Rà soát, phân loại các loại giấy tờ đang phát sinh yêu cầu chứng thực; xác định loại giấy tờ đã có dữ liệu điện tử có thể khai thác. Kết nối Hệ thống thông tin giải quyết TTHC với các CSDL tương ứng để cơ quan giải quyết TTHC khác tự tra cứu, không yêu cầu người dân nộp bản sao chứng thực khi đã có dữ liệu. </t>
  </si>
  <si>
    <t>Giảm nhu cầu phát sinh bản sao chứng thực đối với giấy tờ đã có dữ liệu; giảm giấy tờ người dân phải chuẩn bị và giảm khối lượng tiếp nhận chứng thực về lâu dài.</t>
  </si>
  <si>
    <t>2.000884</t>
  </si>
  <si>
    <t>CSDL quốc gia về dân cư; tài khoản định danh điện tử</t>
  </si>
  <si>
    <t>Tần suất yêu cầu giải quyết rất cao nhưng hành vi thực hiện ký hay điểm chỉ trước mặt người chứng thực là nội dung buộc phải thực hiện; dữ liệu điện tử có thể hỗ trợ xác thực nhưng không thể thay thế hoàn toàn hành vi pháp lý này.</t>
  </si>
  <si>
    <t>Tích hợp xác thực thông tin từ CSDL quốc gia về dân cư; tự điền thông tin người yêu cầu; cho phép khai trước thông tin và gửi trước văn bản cần chứng thực để công chức kiểm tra điều kiện, nội dung thuộc phạm vi chứng thực; thông báo hồ sơ đủ điều kiện trước khi người dân đến; số hóa kết quả và dữ liệu chứng thực để tái sử dụng. Không loại bỏ bước ký hoặc điểm chỉ.</t>
  </si>
  <si>
    <t>Giảm thời gian khai thông tin và kiểm tra hồ sơ tại quầy; hạn chế trường hợp người dân đến nhưng hồ sơ chưa đủ điều kiện; giảm nhập liệu của công chức, trong khi vẫn bảo đảm hành vi chứng thực bắt buộc.</t>
  </si>
  <si>
    <t>2.001035</t>
  </si>
  <si>
    <t>CSDL quốc gia về dân cư; CSDL quốc gia về đất đai/CSDL đất đai</t>
  </si>
  <si>
    <t>Khối lượng hồ sơ lớn; khâu tiền kiểm phải đối chiếu chủ thể, tài sản, quyền sử dụng đất/nhà ở và nội dung giao dịch. Nếu chưa khai thác dữ liệu, người dân phải mang giấy tờ để kiểm tra và có thể phải đi lại bổ sung.</t>
  </si>
  <si>
    <t>Thiết lập bước tiền kiểm trước khi người dân đến: tiếp nhận trước dự thảo hợp đồng/giao dịch và thông tin tài sản; tự động xác thực nhân thân từ CSDL dân cư; tra cứu dữ liệu GCN, chủ sử dụng, thửa đất và tài sản từ CSDL đất đai; đối chiếu và cảnh báo thông tin không khớp; công chức kiểm tra trước thành phần hồ sơ và thông báo một lần các nội dung cần bổ sung; chỉ hẹn người dân đến thực hiện hành vi chứng thực khi hồ sơ đã cơ bản đủ điều kiện.</t>
  </si>
  <si>
    <t>Giảm sai sót; giảm giấy tờ phải xuất trình lại khi dữ liệu đã khai thác được; rút ngắn khâu kiểm tra và thời gian giao dịch tại quầy.</t>
  </si>
  <si>
    <t>1.004884</t>
  </si>
  <si>
    <t>Thủ tục đăng ký lại khai sinh</t>
  </si>
  <si>
    <t>CSDL hộ tịch điện tử; CSDL quốc gia về dân cư</t>
  </si>
  <si>
    <t>Thủ tục đăng ký lại khai sinh phát sinh nhưng không còn hồ sơ lưu, không thể tra cứu được dữ liệu điện tử. Khó khăn chủ yếu nằm ở việc xác định sự kiện khai sinh đã đăng ký, đối chiếu thông tin nhân thân qua các giấy tờ, dữ liệu hộ tịch cũ và thực hiện xác minh lại thông tin.</t>
  </si>
  <si>
    <t>Rà soát và chuẩn hóa dữ liệu đã số hóa; tích hợp chức năng tra cứu CSDL hộ tịch điện tử và CSDL quốc gia về dân cư ngay tại bước tiếp nhận. Khi người dân nhập số định danh, hệ thống tự điền thông tin nhân thân và tự tìm kiếm bản ghi khai sinh đã có; đối chiếu họ tên, ngày sinh, cha, mẹ và các thông tin liên quan giữa CSDL hộ tịch với CSDL dân cư. Trường hợp tìm thấy dữ liệu đầy đủ thì sử dụng dữ liệu để phục vụ xử lý, không yêu cầu người dân nộp lại giấy tờ chứa thông tin đã có. Trường hợp dữ liệu thiếu hoặc không thống nhất, hệ thống xác định cụ thể nội dung cần kiểm tra/xác minh và chỉ yêu cầu bổ sung phần chưa có; thực hiện trao đổi, xác minh giữa các cơ quan có liên quan; sau giải quyết phải cập nhật, chuẩn hóa kết quả vào CSDL hộ tịch để tái sử dụng cho lần sau.</t>
  </si>
  <si>
    <t>Giảm việc người dân phải cung cấp lại giấy tờ và kê khai thông tin nhân thân đã có; giảm thời gian tra cứu, đối chiếu và xác minh thủ công; hạn chế yêu cầu bổ sung nhiều lần; đồng thời làm sạch, hoàn thiện dữ liệu hộ tịch để phục vụ các TTHC khác.</t>
  </si>
  <si>
    <t>1.004873</t>
  </si>
  <si>
    <t>Hồ sơ phát sinh tương đối lớn, quá trình giải quyết có thể phải xác định, đối chiếu tình trạng hôn nhân qua các thời kỳ, thông tin kết hôn, ly hôn, khai tử và cư trú. Nếu dữ liệu chưa được khai thác trực tiếp, người dân vẫn phải kê khai/cung cấp thông tin tham chiếu và công chức phải tra cứu, xác minh thủ công.</t>
  </si>
  <si>
    <t>Tích hợp tra cứu CSDL hộ tịch điện tử và CSDL quốc gia về dân cư ngay trong quy trình xử lý; tự điền thông tin nhân thân, cư trú từ định danh điện tử; tự động tra cứu các sự kiện kết hôn, ly hôn, khai tử có liên quan; xác định rõ khoảng thời gian hoặc thông tin chưa đủ dữ liệu để công chức chỉ xác minh phần còn thiếu; chỉ yêu cầu người dân bổ sung giấy tờ đối với dữ liệu hệ thống không có hoặc không đủ căn cứ; chuẩn hóa việc trao đổi/xác minh điện tử giữa các cơ quan hộ tịch khi cần.</t>
  </si>
  <si>
    <t>Giảm giấy tờ và thông tin người dân phải tự cung cấp; giảm việc xác minh thủ công và yêu cầu bổ sung; rút ngắn thời gian xử lý đối với trường hợp dữ liệu đầy đủ; giảm số lần đi lại và tăng khả năng giải quyết hoàn toàn trên môi trường điện tử.</t>
  </si>
  <si>
    <t>Hiện tại các cơ quan chưa thực hiện đối chiếu bản chính vẫn yêu cầu cung cấp bản sao hoạch sao y từ bản chính .</t>
  </si>
  <si>
    <t>Tích hợp bản chính khai sinh, khai tử, kết hôn vào VNeID để tiện cho người dân khi làm hồ sơ thủ tục hành chính</t>
  </si>
  <si>
    <t>Người dân không cần tốn thời gian và kinh phí  cho việc thực hiện TTHC trích lục hộ tịch</t>
  </si>
  <si>
    <t>1.004.772</t>
  </si>
  <si>
    <t>Bắt buộc người dân phải cung cấp thông tin mốc thời gian cư trú và các nơi cư trú trước đây; cung cấp quyết định hôn để có cơ sở xác minh, tốn thời gian và phát sinh văn bản xác minh.</t>
  </si>
  <si>
    <t xml:space="preserve"> Liên kết phần mềm chuyên môn giữa các cơ quan Tòa án; Tích hợp xác thực thông tin từ CSDL quốc gia về dân cư; phần mềm đăng ký quản lý Hộ tịch điện tử về tình trạng hôn nhân của công dân. Tích hợp thẳng vào VNeID để tiện cho người dân khi làm hồ sơ thủ tục hành chính</t>
  </si>
  <si>
    <t xml:space="preserve">loại bỏ bớt TTHC  </t>
  </si>
  <si>
    <t>1.001.612</t>
  </si>
  <si>
    <t>Lỗi phần mềm đăng ký  kinh doanh</t>
  </si>
  <si>
    <t>nâng cấp hệ thống  Đăng ký kinh doanh</t>
  </si>
  <si>
    <t>xử lý hồ sơ điện tử được nhanh hơn, và trả kết quả cho dân được nhanh hơn</t>
  </si>
  <si>
    <t>Cấp bản sao Trích lục hộ tịch, bản sao Giấy khai sinh</t>
  </si>
  <si>
    <t>CSDL hộ tịch và CSDL dân cư quốc gia</t>
  </si>
  <si>
    <t>Quá trình giải quyết có thể phải xác định, đối chiếu tình trạng hôn nhân qua các thời kỳ, thông tin kết hôn, ly hôn, khai tử và cư trú. Nếu dữ liệu chưa được khai thác trực tiếp, người dân vẫn phải kê khai/cung cấp thông tin tham chiếu và công chức phải tra cứu, xác minh thủ công.</t>
  </si>
  <si>
    <t>Tích hợp tra cứu CSDL hộ tịch điện tử và CSDL quốc gia về dân cư ngay trong quy trình xử lý; tự điền thông tin nhân thân, cư trú từ định danh điện tử</t>
  </si>
  <si>
    <t>Giảm thời gian thực hiện và thành phần giấy tờ</t>
  </si>
  <si>
    <t>thời hạn sử dụng ngắn</t>
  </si>
  <si>
    <t xml:space="preserve">tích hợp thẳng vào VNeID để tiện cho người dân khi làm hồ sơ thủ tục </t>
  </si>
  <si>
    <t>loại bỏ TTHC</t>
  </si>
  <si>
    <t>Nhiều nơi còn yêu cầu sao y chứng thực giấy tờ nộp kèm và tự quy định thời hạn giấy tờ sao y</t>
  </si>
  <si>
    <t>cần có thống nhất chung của chính phủ đối với toàn thể các tổ chức trên lãnh thổ việt nam</t>
  </si>
  <si>
    <t>giảm thời gian công sức người dân</t>
  </si>
  <si>
    <t>1.014.027</t>
  </si>
  <si>
    <t>https://motcua.angiang.gov.vn</t>
  </si>
  <si>
    <t>CSDL dân cư quốc gia</t>
  </si>
  <si>
    <t xml:space="preserve">điều kiện thành phần hồ sơ có hồ sơ bệnh án </t>
  </si>
  <si>
    <t xml:space="preserve">cấu trúc hệ thống sức khỏe vào 1 hệ thống để có thể kiểm tra </t>
  </si>
  <si>
    <t>thuận tiên cho người dân không cần phải đi xin  lại từng loại giấy tờ như hóa đơn thuốc, bệnh án, phiếu xét nghiệm ....</t>
  </si>
  <si>
    <t xml:space="preserve">
https://motcua.moj.gov.vn</t>
  </si>
  <si>
    <t xml:space="preserve">
01/7/2025-14/8/2026
</t>
  </si>
  <si>
    <t>- https://motcua.angiang.gov.vn/
- https://motcua.moj.gov.vn/"</t>
  </si>
  <si>
    <t>chưa thực hiện toàn trình</t>
  </si>
  <si>
    <t>01/7/2025-14/8/2026</t>
  </si>
  <si>
    <t>chưa thực hiện toàn trình; Người lớn tuổi, đi lại khó khăn trong trường hợp chứng thực chữ ký để ủy quyền thực hiện các hồ sơ liên quan đất đai, nhận tiền BH...</t>
  </si>
  <si>
    <t>Lỗi hệ thống Bộ Tư pháp thường xuyên trong quá trình xử lý hồ sơ</t>
  </si>
  <si>
    <t>Nâng cấp hệ thống</t>
  </si>
  <si>
    <r>
      <rPr>
        <rFont val="Carlito"/>
        <sz val="11.0"/>
      </rPr>
      <t xml:space="preserve">- https://motcua.angiang.gov.vn/
- </t>
    </r>
    <r>
      <rPr>
        <rFont val="Carlito"/>
        <color rgb="FF1155CC"/>
        <sz val="11.0"/>
        <u/>
      </rPr>
      <t>https://motcua.moh.gov.vn/</t>
    </r>
  </si>
  <si>
    <t xml:space="preserve">chưa thực hiện toàn trình; </t>
  </si>
  <si>
    <r>
      <rPr>
        <rFont val="Carlito"/>
        <sz val="11.0"/>
      </rPr>
      <t xml:space="preserve">- https://motcua.angiang.gov.vn/
- </t>
    </r>
    <r>
      <rPr>
        <rFont val="Carlito"/>
        <color rgb="FF1155CC"/>
        <sz val="11.0"/>
        <u/>
      </rPr>
      <t>https://motcua.moj.gov.vn/</t>
    </r>
  </si>
  <si>
    <r>
      <rPr>
        <rFont val="Carlito"/>
        <sz val="11.0"/>
      </rPr>
      <t xml:space="preserve">- https://motcua.angiang.gov.vn/
- </t>
    </r>
    <r>
      <rPr>
        <rFont val="Carlito"/>
        <color rgb="FF1155CC"/>
        <sz val="11.0"/>
        <u/>
      </rPr>
      <t>https://motcua.moj.gov.vn/</t>
    </r>
  </si>
  <si>
    <r>
      <rPr>
        <rFont val="Carlito"/>
        <sz val="11.0"/>
      </rPr>
      <t xml:space="preserve">- https://motcua.angiang.gov.vn/
- </t>
    </r>
    <r>
      <rPr>
        <rFont val="Carlito"/>
        <color rgb="FF1155CC"/>
        <sz val="11.0"/>
        <u/>
      </rPr>
      <t>https://motcua.moj.gov.vn/</t>
    </r>
  </si>
  <si>
    <r>
      <rPr>
        <rFont val="Carlito"/>
        <sz val="11.0"/>
      </rPr>
      <t xml:space="preserve">- https://motcua.angiang.gov.vn/
- </t>
    </r>
    <r>
      <rPr>
        <rFont val="Carlito"/>
        <color rgb="FF1155CC"/>
        <sz val="11.0"/>
        <u/>
      </rPr>
      <t>https://motcua.moj.gov.vn/</t>
    </r>
  </si>
  <si>
    <r>
      <rPr>
        <rFont val="Carlito"/>
        <sz val="11.0"/>
      </rPr>
      <t xml:space="preserve">- https://motcua.angiang.gov.vn/
- </t>
    </r>
    <r>
      <rPr>
        <rFont val="Carlito"/>
        <color rgb="FF1155CC"/>
        <sz val="11.0"/>
        <u/>
      </rPr>
      <t>https://motcua.moh.gov.vn/</t>
    </r>
  </si>
  <si>
    <r>
      <rPr>
        <rFont val="Carlito"/>
        <sz val="11.0"/>
      </rPr>
      <t xml:space="preserve">- https://motcua.angiang.gov.vn/
- </t>
    </r>
    <r>
      <rPr>
        <rFont val="Carlito"/>
        <color rgb="FF1155CC"/>
        <sz val="11.0"/>
        <u/>
      </rPr>
      <t>https://motcua.moj.gov.vn/</t>
    </r>
  </si>
  <si>
    <r>
      <rPr>
        <rFont val="Carlito"/>
        <sz val="11.0"/>
      </rPr>
      <t xml:space="preserve">- https://motcua.angiang.gov.vn/
- </t>
    </r>
    <r>
      <rPr>
        <rFont val="Carlito"/>
        <color rgb="FF1155CC"/>
        <sz val="11.0"/>
        <u/>
      </rPr>
      <t>https://motcua.moj.gov.vn/</t>
    </r>
  </si>
  <si>
    <r>
      <rPr>
        <rFont val="Carlito"/>
        <sz val="11.0"/>
      </rPr>
      <t xml:space="preserve">- https://motcua.angiang.gov.vn/
- </t>
    </r>
    <r>
      <rPr>
        <rFont val="Carlito"/>
        <color rgb="FF1155CC"/>
        <sz val="11.0"/>
        <u/>
      </rPr>
      <t>https://motcua.moj.gov.vn/</t>
    </r>
  </si>
  <si>
    <r>
      <rPr>
        <rFont val="Carlito"/>
        <sz val="11.0"/>
      </rPr>
      <t xml:space="preserve">- https://motcua.angiang.gov.vn/
- </t>
    </r>
    <r>
      <rPr>
        <rFont val="Carlito"/>
        <color rgb="FF1155CC"/>
        <sz val="11.0"/>
        <u/>
      </rPr>
      <t>https://motcua.moj.gov.vn/</t>
    </r>
  </si>
  <si>
    <t>- https://motcua.angiang.gov.vn/ - https://motcua.moh.gov.vn/vi/</t>
  </si>
  <si>
    <t>2000815</t>
  </si>
  <si>
    <r>
      <rPr>
        <rFont val="Carlito"/>
        <sz val="11.0"/>
      </rPr>
      <t xml:space="preserve"> https://motcua.angiang.gov.vn/ và </t>
    </r>
    <r>
      <rPr>
        <rFont val="Carlito"/>
        <color rgb="FF1155CC"/>
        <sz val="11.0"/>
        <u/>
      </rPr>
      <t>https://motcua.moj.gov.vn/vi/</t>
    </r>
  </si>
  <si>
    <t>Hệ thống chức thực bị lỗi giờ cao điểm</t>
  </si>
  <si>
    <t>Thực hiện trực tuyến toàn trình</t>
  </si>
  <si>
    <t>Tăng số lượng, tỷ lệ hồ sơ toàn trình</t>
  </si>
  <si>
    <t>2000635</t>
  </si>
  <si>
    <t xml:space="preserve"> https://motcua.angiang.gov.vn/ và https://motcua.moj.gov.vn/vi/</t>
  </si>
  <si>
    <t>Có dữ liệu hộ tịch điện tử thì khai thác và trả kết quả điện tử</t>
  </si>
  <si>
    <t>Cho phép khai thác dữ liệu hộ tịch điện tử toàn quốc</t>
  </si>
  <si>
    <t>Thực hiện tốt việc trích lục trên toàn quốc</t>
  </si>
  <si>
    <t>1004873</t>
  </si>
  <si>
    <r>
      <rPr>
        <rFont val="Carlito"/>
        <sz val="11.0"/>
      </rPr>
      <t xml:space="preserve"> https://motcua.angiang.gov.vn/ và </t>
    </r>
    <r>
      <rPr>
        <rFont val="Carlito"/>
        <color rgb="FF1155CC"/>
        <sz val="11.0"/>
        <u/>
      </rPr>
      <t>https://motcua.moj.gov.vn/vi/</t>
    </r>
  </si>
  <si>
    <t>Đăng nhập bằng tài khoản VNeID nhưng thành phần hồ sơ cần phải scan giấy căn cước</t>
  </si>
  <si>
    <t>Không phải scan giấy căn cước</t>
  </si>
  <si>
    <t>Giảm thành phần hồ sơ kèm theo</t>
  </si>
  <si>
    <t>2002621</t>
  </si>
  <si>
    <t xml:space="preserve"> https://motcua.angiang.gov.vn/ </t>
  </si>
  <si>
    <t>Khai sinh cho trẻ dưới 6 tuổi phải có mặt Chủ hộ và người khai là cha, mẹ trẻ ký tên</t>
  </si>
  <si>
    <t>Khai thác tất cả các biểu mẫu điện tử bằng tài khoản VNeID, không phải in mẫu và ký tên rồi phải scan thành phần hồ sơ</t>
  </si>
  <si>
    <t>Giảm thành phần hồ sơ kèm theo; giảm chi phí di chuyển cho người là Chủ hộ</t>
  </si>
  <si>
    <t>1013225</t>
  </si>
  <si>
    <t>Cấp giấy phép xây dựng mới đối với công trình cấp III, cấp IV (Công trình không theo tuyến/Theo tuyến trong đô thị/Tín ngưỡng, tôn giáo/Tượng đài, tranh hoành tráng/Theo giai đoạn cho công trình không theo tuyến/Theo giai đoạn cho công trình theo tuyến trong đô thị/Dự án) và nhà ở riêng lẻ</t>
  </si>
  <si>
    <t>Hoạt động xây dựng</t>
  </si>
  <si>
    <t>https://motcuabxd.moc.gov.vn/</t>
  </si>
  <si>
    <t>Vẫn phải scan giấy chứng nhận quyền sử dụng đất là thành phần hồ sơ</t>
  </si>
  <si>
    <t>Cho phép khai thác dữ liệu liên quan đến đất đai</t>
  </si>
  <si>
    <r>
      <rPr>
        <rFont val="Carlito"/>
        <sz val="11.0"/>
      </rPr>
      <t xml:space="preserve">- https://motcua.angiang.gov.vn/
- </t>
    </r>
    <r>
      <rPr>
        <rFont val="Carlito"/>
        <color rgb="FF1155CC"/>
        <sz val="11.0"/>
        <u/>
      </rPr>
      <t>https://motcua.moj.gov.vn/</t>
    </r>
  </si>
  <si>
    <t>Lỗi hệ thống Bộ Tư pháp thường xuyên trong quá trình xử lý hồ sơ; không cấu hình được thanh toán trực tuyến trước gây khó khăn rất lớn đến cán bộ, hiện phải sau khi hoàn thành hồ sơ mới có thể thanh toán.</t>
  </si>
  <si>
    <t>NÂNG CẤP TOÀN DIỆN HỆ THỐNG BỘ TƯ PHÁP, ĐẢM BẢO HỆ THỐNG ỔN ĐỊNH 24/7, TRONG TRƯỜNG HỢP LỖI ĐỀ NGHỊ XUẤT THÔNG BÁO CỤ THỂ ĐỂ ĐỊA PHƯƠNG THÔNG BÁO ĐẾN NGƯỜI DÂN. CẤU HÌNH CHỨC NĂNG TỰ CHỌN HÌNH THỨC THANH TOÁN, THANH TOÁN TRƯỚC HOẶC SAU TÙY NHU CẦU CỦA NGƯỜI DÂN</t>
  </si>
  <si>
    <t>Tăng sự hài lòng của người dân</t>
  </si>
  <si>
    <r>
      <rPr>
        <rFont val="Carlito"/>
        <sz val="11.0"/>
      </rPr>
      <t xml:space="preserve">- https://motcua.angiang.gov.vn/
- </t>
    </r>
    <r>
      <rPr>
        <rFont val="Carlito"/>
        <color rgb="FF1155CC"/>
        <sz val="11.0"/>
        <u/>
      </rPr>
      <t>https://motcua.moj.gov.vn/</t>
    </r>
  </si>
  <si>
    <t xml:space="preserve">1.004.772 </t>
  </si>
  <si>
    <t xml:space="preserve">Cấp bản sao Trích lục hộ tịch </t>
  </si>
  <si>
    <r>
      <rPr>
        <rFont val="Carlito"/>
        <sz val="11.0"/>
      </rPr>
      <t xml:space="preserve">- https://motcua.angiang.gov.vn/
- </t>
    </r>
    <r>
      <rPr>
        <rFont val="Carlito"/>
        <color rgb="FF1155CC"/>
        <sz val="11.0"/>
        <u/>
      </rPr>
      <t>https://motcua.moj.gov.vn/</t>
    </r>
  </si>
  <si>
    <t>Lỗi hệ thống Bộ Tư pháp thường xuyên trong quá trình xử lý hồ sơ; đồng thời người dân phải nhập lại biểu mẫu điện tử mỗi lần thực hiện hồ sơ, rất tốn thời gian.</t>
  </si>
  <si>
    <t>1. NÂNG CẤP TOÀN DIỆN HỆ THỐNG BỘ TƯ PHÁP, ĐẢM BẢO HỆ THỐNG ỔN ĐỊNH 24/7, TRONG TRƯỜNG HỢP LỖI ĐỀ NGHỊ XUẤT THÔNG BÁO CỤ THỂ ĐỂ ĐỊA PHƯƠNG THÔNG BÁO ĐẾN NGƯỜI DÂN
2. Khai thác tất cả các biểu mẫu điện tử bằng tài khoản VNeID, Không cần tốn thời gian điền eform lại, vì đã có dữ liệu từ VNeID rồi; trường hợp đăng ký hồ sơ cho người thân thì gửi yêu cầu về điện thoại người thân xác nhận cho load thông tin vào hệ thống</t>
  </si>
  <si>
    <t>Người dân không cần tốn thời gian nhập biểu mẫu eform cho những lần làm hồ sơ tiếp theo, thao tác dễ hơn</t>
  </si>
  <si>
    <r>
      <rPr>
        <rFont val="Carlito"/>
        <sz val="11.0"/>
      </rPr>
      <t xml:space="preserve">- https://motcua.angiang.gov.vn/
- </t>
    </r>
    <r>
      <rPr>
        <rFont val="Carlito"/>
        <color rgb="FF1155CC"/>
        <sz val="11.0"/>
        <u/>
      </rPr>
      <t>https://motcua.moj.gov.vn/</t>
    </r>
  </si>
  <si>
    <t xml:space="preserve">hệ thống hoạt động ổn định, tuy nhiên nhiều đơn vị tỉnh bạn nộp nhầm rất nhiều hs vô phường, cán bộ phải làm văn bản từ chối rất mất thời gian. Đồng thời chưa có mẫu ẻomđể thao tác, cần scan hồ sơ từ ngoài </t>
  </si>
  <si>
    <t>Bổ sung mẫu eform để thao tác trên hệ thống</t>
  </si>
  <si>
    <t>Người dân thao tác thuận tiện hơn trên hệ thống</t>
  </si>
  <si>
    <r>
      <rPr>
        <rFont val="Carlito"/>
        <color rgb="FF434343"/>
        <sz val="11.0"/>
        <u/>
      </rPr>
      <t xml:space="preserve">https://motcua.moj.gov.vn/
</t>
    </r>
    <r>
      <rPr>
        <rFont val="Carlito"/>
        <color rgb="FF1155CC"/>
        <sz val="11.0"/>
        <u/>
      </rPr>
      <t>https://motcua.angiang.gov.vn/</t>
    </r>
  </si>
  <si>
    <t>1001612</t>
  </si>
  <si>
    <r>
      <rPr>
        <rFont val="Carlito"/>
        <color rgb="FF434343"/>
        <sz val="11.0"/>
        <u/>
      </rPr>
      <t xml:space="preserve">https://motcua.moj.gov.vn/
</t>
    </r>
    <r>
      <rPr>
        <rFont val="Carlito"/>
        <color rgb="FF1155CC"/>
        <sz val="11.0"/>
        <u/>
      </rPr>
      <t>https://motcua.angiang.gov.vn/</t>
    </r>
  </si>
  <si>
    <t>Hệ thống phần mềm Bộ Tư pháp thường xuyên bị lỗi trong quá trình nộp hồ sơ nhất là giờ cao điểm</t>
  </si>
  <si>
    <t>https://motcua.moh.gov.vn/</t>
  </si>
  <si>
    <t>Cấp bản sao Trích lục hộ tịch, Bản sao Giấy khai sinh</t>
  </si>
  <si>
    <r>
      <rPr>
        <rFont val="Carlito"/>
        <color rgb="FF434343"/>
        <sz val="11.0"/>
        <u/>
      </rPr>
      <t xml:space="preserve">https://motcua.moj.gov.vn/
</t>
    </r>
    <r>
      <rPr>
        <rFont val="Carlito"/>
        <color rgb="FF1155CC"/>
        <sz val="11.0"/>
        <u/>
      </rPr>
      <t>https://motcua.angiang.gov.vn/</t>
    </r>
  </si>
  <si>
    <t>Cấp bản sao Trích lục hộ tịch, bản sao giấy khai sinh</t>
  </si>
  <si>
    <r>
      <rPr>
        <rFont val="Carlito"/>
        <color rgb="FF1155CC"/>
        <sz val="11.0"/>
        <u/>
      </rPr>
      <t>https://motcua.angiang.gov.vn/</t>
    </r>
    <r>
      <rPr>
        <rFont val="Carlito"/>
        <sz val="11.0"/>
      </rPr>
      <t xml:space="preserve">  </t>
    </r>
    <r>
      <rPr>
        <rFont val="Carlito"/>
        <color rgb="FF1155CC"/>
        <sz val="11.0"/>
        <u/>
      </rPr>
      <t>https://motcua.moj.gov.vn/</t>
    </r>
    <r>
      <rPr>
        <rFont val="Carlito"/>
        <sz val="11.0"/>
      </rPr>
      <t xml:space="preserve"> </t>
    </r>
  </si>
  <si>
    <t>Hệ thống Bộ Tư pháp thường xuyên bị lỗi trong quá trình xử lý hồ sơ</t>
  </si>
  <si>
    <r>
      <rPr>
        <rFont val="Carlito"/>
        <color rgb="FF1155CC"/>
        <sz val="11.0"/>
        <u/>
      </rPr>
      <t>https://motcua.angiang.gov.vn/</t>
    </r>
    <r>
      <rPr>
        <rFont val="Carlito"/>
        <sz val="11.0"/>
      </rPr>
      <t xml:space="preserve">  </t>
    </r>
    <r>
      <rPr>
        <rFont val="Carlito"/>
        <color rgb="FF1155CC"/>
        <sz val="11.0"/>
        <u/>
      </rPr>
      <t>https://motcua.moj.gov.vn/</t>
    </r>
    <r>
      <rPr>
        <rFont val="Carlito"/>
        <sz val="11.0"/>
      </rPr>
      <t xml:space="preserve"> </t>
    </r>
  </si>
  <si>
    <t>Hộ tịch-Đăng ký thường trú-Quản lý thu, Sổ - thẻ</t>
  </si>
  <si>
    <r>
      <rPr>
        <rFont val="Carlito"/>
        <color rgb="FF1155CC"/>
        <sz val="11.0"/>
        <u/>
      </rPr>
      <t>https://motcua.angiang.gov.vn/</t>
    </r>
    <r>
      <rPr>
        <rFont val="Carlito"/>
        <sz val="11.0"/>
      </rPr>
      <t xml:space="preserve">  </t>
    </r>
    <r>
      <rPr>
        <rFont val="Carlito"/>
        <color rgb="FF1155CC"/>
        <sz val="11.0"/>
        <u/>
      </rPr>
      <t>https://motcua.moj.gov.vn/</t>
    </r>
    <r>
      <rPr>
        <rFont val="Carlito"/>
        <sz val="11.0"/>
      </rPr>
      <t xml:space="preserve"> </t>
    </r>
  </si>
  <si>
    <t>Hệ thống liên thông phát sinh lỗi trong quá trình xử lý</t>
  </si>
  <si>
    <t>1.000656</t>
  </si>
  <si>
    <r>
      <rPr>
        <rFont val="Carlito"/>
        <color rgb="FF1155CC"/>
        <sz val="11.0"/>
        <u/>
      </rPr>
      <t>https://motcua.angiang.gov.vn/</t>
    </r>
    <r>
      <rPr>
        <rFont val="Carlito"/>
        <sz val="11.0"/>
      </rPr>
      <t xml:space="preserve">  </t>
    </r>
    <r>
      <rPr>
        <rFont val="Carlito"/>
        <color rgb="FF1155CC"/>
        <sz val="11.0"/>
        <u/>
      </rPr>
      <t>https://motcua.moj.gov.vn/</t>
    </r>
    <r>
      <rPr>
        <rFont val="Carlito"/>
        <sz val="11.0"/>
      </rPr>
      <t xml:space="preserve"> </t>
    </r>
  </si>
  <si>
    <r>
      <rPr>
        <rFont val="Carlito"/>
        <color rgb="FF1155CC"/>
        <sz val="11.0"/>
        <u/>
      </rPr>
      <t>https://motcua.angiang.gov.vn/</t>
    </r>
    <r>
      <rPr>
        <rFont val="Carlito"/>
        <sz val="11.0"/>
      </rPr>
      <t xml:space="preserve">  </t>
    </r>
    <r>
      <rPr>
        <rFont val="Carlito"/>
        <color rgb="FF1155CC"/>
        <sz val="11.0"/>
        <u/>
      </rPr>
      <t>https://motcua.moj.gov.vn/</t>
    </r>
    <r>
      <rPr>
        <rFont val="Carlito"/>
        <sz val="11.0"/>
      </rPr>
      <t xml:space="preserve"> </t>
    </r>
  </si>
  <si>
    <r>
      <rPr>
        <rFont val="Carlito"/>
        <sz val="11.0"/>
      </rPr>
      <t xml:space="preserve">- https://motcua.angiang.gov.vn/
- </t>
    </r>
    <r>
      <rPr>
        <rFont val="Carlito"/>
        <color rgb="FF1155CC"/>
        <sz val="11.0"/>
        <u/>
      </rPr>
      <t>https://motcua.moj.gov.vn/</t>
    </r>
  </si>
  <si>
    <r>
      <rPr>
        <rFont val="Carlito"/>
        <sz val="11.0"/>
      </rPr>
      <t xml:space="preserve">- https://motcua.angiang.gov.vn/
- </t>
    </r>
    <r>
      <rPr>
        <rFont val="Carlito"/>
        <color rgb="FF1155CC"/>
        <sz val="11.0"/>
        <u/>
      </rPr>
      <t>https://motcua.moj.gov.vn/</t>
    </r>
  </si>
  <si>
    <t>2.000.986</t>
  </si>
  <si>
    <r>
      <rPr>
        <rFont val="Carlito"/>
        <sz val="11.0"/>
      </rPr>
      <t xml:space="preserve">- </t>
    </r>
    <r>
      <rPr>
        <rFont val="Carlito"/>
        <color rgb="FF1155CC"/>
        <sz val="11.0"/>
        <u/>
      </rPr>
      <t>https://motcua.angiang.gov.vn/</t>
    </r>
  </si>
  <si>
    <r>
      <rPr>
        <rFont val="Carlito"/>
        <sz val="11.0"/>
      </rPr>
      <t xml:space="preserve">- https://motcua.angiang.gov.vn/
- </t>
    </r>
    <r>
      <rPr>
        <rFont val="Carlito"/>
        <color rgb="FF1155CC"/>
        <sz val="11.0"/>
        <u/>
      </rPr>
      <t>https://motcua.moj.gov.vn/</t>
    </r>
  </si>
  <si>
    <r>
      <rPr>
        <rFont val="Carlito"/>
        <sz val="11.0"/>
      </rPr>
      <t xml:space="preserve">- </t>
    </r>
    <r>
      <rPr>
        <rFont val="Carlito"/>
        <color rgb="FF1155CC"/>
        <sz val="11.0"/>
        <u/>
      </rPr>
      <t>https://motcua.angiang.gov.vn/</t>
    </r>
    <r>
      <rPr>
        <rFont val="Carlito"/>
        <sz val="11.0"/>
      </rPr>
      <t xml:space="preserve"> - https://motcua.moh.gov.vn/vi/</t>
    </r>
  </si>
  <si>
    <r>
      <rPr>
        <rFont val="Carlito"/>
        <sz val="11.0"/>
      </rPr>
      <t xml:space="preserve">- https://motcua.angiang.gov.vn/
- </t>
    </r>
    <r>
      <rPr>
        <rFont val="Carlito"/>
        <color rgb="FF1155CC"/>
        <sz val="11.0"/>
        <u/>
      </rPr>
      <t>https://motcua.moj.gov.vn/</t>
    </r>
  </si>
  <si>
    <t>Chưa Thực hiện toàn trình</t>
  </si>
  <si>
    <r>
      <rPr>
        <rFont val="Carlito"/>
        <sz val="11.0"/>
      </rPr>
      <t xml:space="preserve">- https://motcua.angiang.gov.vn/
- </t>
    </r>
    <r>
      <rPr>
        <rFont val="Carlito"/>
        <color rgb="FF1155CC"/>
        <sz val="11.0"/>
        <u/>
      </rPr>
      <t>https://motcua.moj.gov.vn/</t>
    </r>
  </si>
  <si>
    <r>
      <rPr>
        <rFont val="Carlito"/>
        <sz val="11.0"/>
      </rPr>
      <t xml:space="preserve">- https://motcua.angiang.gov.vn/
- </t>
    </r>
    <r>
      <rPr>
        <rFont val="Carlito"/>
        <color rgb="FF1155CC"/>
        <sz val="11.0"/>
        <u/>
      </rPr>
      <t>https://motcua.moj.gov.vn/</t>
    </r>
  </si>
  <si>
    <r>
      <rPr>
        <rFont val="Carlito"/>
        <sz val="11.0"/>
      </rPr>
      <t xml:space="preserve">- https://motcua.angiang.gov.vn/
- </t>
    </r>
    <r>
      <rPr>
        <rFont val="Carlito"/>
        <color rgb="FF1155CC"/>
        <sz val="11.0"/>
        <u/>
      </rPr>
      <t>https://motcua.moh.gov.vn/</t>
    </r>
  </si>
  <si>
    <t>1.001.776</t>
  </si>
  <si>
    <t>-Thực hiện, điều chỉnh, thôi hưởng trợ cấp xã hội hàng tháng, hỗ trợ kinh phí chăm sóc, nuôi dưỡng hàng tháng</t>
  </si>
  <si>
    <r>
      <rPr>
        <rFont val="Carlito"/>
        <sz val="11.0"/>
      </rPr>
      <t xml:space="preserve">- https://motcua.angiang.gov.vn/
- </t>
    </r>
    <r>
      <rPr>
        <rFont val="Carlito"/>
        <color rgb="FF1155CC"/>
        <sz val="11.0"/>
        <u/>
      </rPr>
      <t>https://motcua.moh.gov.vn/</t>
    </r>
  </si>
  <si>
    <t>01/7/2025 đến ngày 14/8/2026</t>
  </si>
  <si>
    <r>
      <rPr>
        <rFont val="Carlito"/>
        <sz val="11.0"/>
      </rPr>
      <t xml:space="preserve">- </t>
    </r>
    <r>
      <rPr>
        <rFont val="Carlito"/>
        <color rgb="FF1155CC"/>
        <sz val="11.0"/>
        <u/>
      </rPr>
      <t xml:space="preserve">https://motcua.angiang.gov.vn
</t>
    </r>
    <r>
      <rPr>
        <rFont val="Carlito"/>
        <sz val="11.0"/>
      </rPr>
      <t xml:space="preserve">'- </t>
    </r>
    <r>
      <rPr>
        <rFont val="Carlito"/>
        <color rgb="FF1155CC"/>
        <sz val="11.0"/>
        <u/>
      </rPr>
      <t>https://motcua.moj.gov.vn</t>
    </r>
  </si>
  <si>
    <t>Chưa thực hiện toàn trình</t>
  </si>
  <si>
    <r>
      <rPr>
        <rFont val="Carlito"/>
        <sz val="11.0"/>
      </rPr>
      <t xml:space="preserve">- </t>
    </r>
    <r>
      <rPr>
        <rFont val="Carlito"/>
        <color rgb="FF1155CC"/>
        <sz val="11.0"/>
        <u/>
      </rPr>
      <t xml:space="preserve">https://motcua.angiang.gov.vn
</t>
    </r>
    <r>
      <rPr>
        <rFont val="Carlito"/>
        <sz val="11.0"/>
      </rPr>
      <t xml:space="preserve">'- </t>
    </r>
    <r>
      <rPr>
        <rFont val="Carlito"/>
        <color rgb="FF1155CC"/>
        <sz val="11.0"/>
        <u/>
      </rPr>
      <t>https://motcua.moj.gov.vn</t>
    </r>
  </si>
  <si>
    <t>Đôi khi tra cứu dữ liệu bị lỗi</t>
  </si>
  <si>
    <t xml:space="preserve">Khắc phục tra cứu </t>
  </si>
  <si>
    <r>
      <rPr>
        <rFont val="Carlito"/>
        <sz val="11.0"/>
      </rPr>
      <t xml:space="preserve">- </t>
    </r>
    <r>
      <rPr>
        <rFont val="Carlito"/>
        <color rgb="FF1155CC"/>
        <sz val="11.0"/>
        <u/>
      </rPr>
      <t>https://motcua.angiang.gov.vn</t>
    </r>
    <r>
      <rPr>
        <rFont val="Carlito"/>
        <color rgb="FF1155CC"/>
        <sz val="11.0"/>
      </rPr>
      <t xml:space="preserve">
'</t>
    </r>
    <r>
      <rPr>
        <rFont val="Carlito"/>
        <sz val="11.0"/>
      </rPr>
      <t xml:space="preserve">- </t>
    </r>
    <r>
      <rPr>
        <rFont val="Carlito"/>
        <color rgb="FF1155CC"/>
        <sz val="11.0"/>
        <u/>
      </rPr>
      <t>https://motcua.moj.gov.vn</t>
    </r>
  </si>
  <si>
    <t>1.116.156</t>
  </si>
  <si>
    <t>Đăng ký đất đai, tài sản gắn liền với đất, cấp Giấy chứng nhận quyền sử dụng đất, quyền sở hữu tài sản gắn liền với đất lần đầu đối với hộ gia đình, cá nhân, cộng đồng dân cư, người gốc Việt Nam định cư ở nước ngoài</t>
  </si>
  <si>
    <t>- https://motcua.angiang.gov.vn</t>
  </si>
  <si>
    <r>
      <rPr>
        <rFont val="Carlito"/>
        <color rgb="FF434343"/>
        <sz val="11.0"/>
        <u/>
      </rPr>
      <t xml:space="preserve">https://motcua.moj.gov.vn/
</t>
    </r>
    <r>
      <rPr>
        <rFont val="Carlito"/>
        <color rgb="FF1155CC"/>
        <sz val="11.0"/>
        <u/>
      </rPr>
      <t>https://motcua.angiang.gov.vn/</t>
    </r>
  </si>
  <si>
    <r>
      <rPr>
        <rFont val="Carlito"/>
        <color rgb="FF434343"/>
        <sz val="11.0"/>
        <u/>
      </rPr>
      <t xml:space="preserve">https://motcua.moj.gov.vn/
</t>
    </r>
    <r>
      <rPr>
        <rFont val="Carlito"/>
        <color rgb="FF1155CC"/>
        <sz val="11.0"/>
        <u/>
      </rPr>
      <t>https://motcua.angiang.gov.vn/</t>
    </r>
  </si>
  <si>
    <r>
      <rPr>
        <rFont val="Carlito"/>
        <color rgb="FF434343"/>
        <sz val="11.0"/>
        <u/>
      </rPr>
      <t xml:space="preserve">https://motcua.moj.gov.vn/
</t>
    </r>
    <r>
      <rPr>
        <rFont val="Carlito"/>
        <color rgb="FF1155CC"/>
        <sz val="11.0"/>
        <u/>
      </rPr>
      <t>https://motcua.angiang.gov.vn/</t>
    </r>
  </si>
  <si>
    <t>https://motcua.angiang.gov.vn/</t>
  </si>
  <si>
    <r>
      <rPr>
        <rFont val="Carlito"/>
        <color rgb="FF434343"/>
        <sz val="11.0"/>
        <u/>
      </rPr>
      <t xml:space="preserve">https://motcua.moj.gov.vn/
</t>
    </r>
    <r>
      <rPr>
        <rFont val="Carlito"/>
        <color rgb="FF1155CC"/>
        <sz val="11.0"/>
        <u/>
      </rPr>
      <t>https://motcua.angiang.gov.vn/</t>
    </r>
  </si>
  <si>
    <t>khắc phục tra cứu</t>
  </si>
  <si>
    <t>Tra cứu dữ liệu dân cư đôi lúc bị lỗi,  Hồ sơ liên thông đôi khi lỗi đồng bộ</t>
  </si>
  <si>
    <t>Khắc phục tra cứu và lỗi đồng bộ trạng thái</t>
  </si>
  <si>
    <t>Tra cứu dữ liệu dân cư đôi lúc bị lỗi, Hồ sơ liên thông đôi khi lỗi đồng bộ</t>
  </si>
  <si>
    <t>Hồ sơ liên thông đôi khi lỗi đồng bộ</t>
  </si>
  <si>
    <t>1,006,714</t>
  </si>
  <si>
    <t>Thủ tục liên thông đăng ký khai tử, xóa thường trú và hưởng mai tháng phí</t>
  </si>
  <si>
    <r>
      <rPr>
        <rFont val="Carlito"/>
        <sz val="11.0"/>
      </rPr>
      <t xml:space="preserve">- https://motcua.angiang.gov.vn/
- </t>
    </r>
    <r>
      <rPr>
        <rFont val="Carlito"/>
        <color rgb="FF1155CC"/>
        <sz val="11.0"/>
        <u/>
      </rPr>
      <t>https://motcua.moj.gov.vn/</t>
    </r>
  </si>
  <si>
    <r>
      <rPr>
        <rFont val="Carlito"/>
        <sz val="11.0"/>
      </rPr>
      <t xml:space="preserve">- https://motcua.angiang.gov.vn/
- </t>
    </r>
    <r>
      <rPr>
        <rFont val="Carlito"/>
        <color rgb="FF1155CC"/>
        <sz val="11.0"/>
        <u/>
      </rPr>
      <t>https://motcua.moj.gov.vn/</t>
    </r>
  </si>
  <si>
    <r>
      <rPr>
        <rFont val="Carlito"/>
        <sz val="11.0"/>
      </rPr>
      <t xml:space="preserve">- https://motcua.angiang.gov.vn/
- </t>
    </r>
    <r>
      <rPr>
        <rFont val="Carlito"/>
        <color rgb="FF1155CC"/>
        <sz val="11.0"/>
        <u/>
      </rPr>
      <t>https://motcua.moj.gov.vn/</t>
    </r>
  </si>
  <si>
    <r>
      <rPr>
        <rFont val="Carlito"/>
        <sz val="11.0"/>
      </rPr>
      <t xml:space="preserve">- https://motcua.angiang.gov.vn/
- </t>
    </r>
    <r>
      <rPr>
        <rFont val="Carlito"/>
        <color rgb="FF1155CC"/>
        <sz val="11.0"/>
        <u/>
      </rPr>
      <t>https://motcua.moj.gov.vn/</t>
    </r>
  </si>
  <si>
    <r>
      <rPr>
        <rFont val="Carlito"/>
        <sz val="11.0"/>
      </rPr>
      <t xml:space="preserve">- https://motcua.angiang.gov.vn/
- </t>
    </r>
    <r>
      <rPr>
        <rFont val="Carlito"/>
        <color rgb="FF1155CC"/>
        <sz val="11.0"/>
        <u/>
      </rPr>
      <t>https://motcua.moj.gov.vn/</t>
    </r>
  </si>
  <si>
    <t>Chưa thực hiện toàn trình được</t>
  </si>
  <si>
    <r>
      <rPr>
        <rFont val="Carlito"/>
        <sz val="11.0"/>
      </rPr>
      <t xml:space="preserve">- https://motcua.angiang.gov.vn/
- </t>
    </r>
    <r>
      <rPr>
        <rFont val="Carlito"/>
        <color rgb="FF1155CC"/>
        <sz val="11.0"/>
        <u/>
      </rPr>
      <t>https://motcua.moj.gov.vn/</t>
    </r>
  </si>
  <si>
    <t>đôi khi tra cứu dữ liệu dân cư  bị lỗi</t>
  </si>
  <si>
    <t>khắc phục việc tra cứu hồ sơ</t>
  </si>
  <si>
    <r>
      <rPr>
        <rFont val="Carlito"/>
        <sz val="11.0"/>
      </rPr>
      <t xml:space="preserve">- https://motcua.angiang.gov.vn/
- </t>
    </r>
    <r>
      <rPr>
        <rFont val="Carlito"/>
        <color rgb="FF1155CC"/>
        <sz val="11.0"/>
        <u/>
      </rPr>
      <t>https://motcua.moj.gov.vn/</t>
    </r>
  </si>
  <si>
    <t>Chưa thực hiện toàn trình được, đôi khi tra cứu dữ liệu dân cư  bị lỗi</t>
  </si>
  <si>
    <t>Thực hiện toàn trình, khắc phục việc tra cứu hồ sơ</t>
  </si>
  <si>
    <r>
      <rPr>
        <rFont val="Carlito"/>
        <sz val="11.0"/>
      </rPr>
      <t xml:space="preserve">- https://motcua.angiang.gov.vn/
- </t>
    </r>
    <r>
      <rPr>
        <rFont val="Carlito"/>
        <color rgb="FF1155CC"/>
        <sz val="11.0"/>
        <u/>
      </rPr>
      <t>https://motcua.moh.gov.vn/</t>
    </r>
  </si>
  <si>
    <r>
      <rPr>
        <rFont val="Carlito"/>
        <sz val="11.0"/>
      </rPr>
      <t xml:space="preserve">- https://motcua.angiang.gov.vn/
- </t>
    </r>
    <r>
      <rPr>
        <rFont val="Carlito"/>
        <color rgb="FF1155CC"/>
        <sz val="11.0"/>
        <u/>
      </rPr>
      <t>https://motcua.moj.gov.vn/</t>
    </r>
  </si>
  <si>
    <t xml:space="preserve">có </t>
  </si>
  <si>
    <r>
      <rPr>
        <rFont val="Carlito"/>
        <color rgb="FF1155CC"/>
        <sz val="11.0"/>
        <u/>
      </rPr>
      <t>https://motcua.angiang.gov.vn/</t>
    </r>
    <r>
      <rPr>
        <rFont val="Carlito"/>
        <color rgb="FF000000"/>
        <sz val="11.0"/>
      </rPr>
      <t xml:space="preserve"> </t>
    </r>
  </si>
  <si>
    <t>Nâng cấp đồng bộ</t>
  </si>
  <si>
    <r>
      <rPr>
        <rFont val="Carlito"/>
        <color rgb="FF1155CC"/>
        <sz val="11.0"/>
        <u/>
      </rPr>
      <t>https://motcua.angiang.gov.vn/</t>
    </r>
    <r>
      <rPr>
        <rFont val="Carlito"/>
        <sz val="11.0"/>
      </rPr>
      <t xml:space="preserve"> và </t>
    </r>
    <r>
      <rPr>
        <rFont val="Carlito"/>
        <color rgb="FF1155CC"/>
        <sz val="11.0"/>
        <u/>
      </rPr>
      <t>https://motcua.moj.gov.vn/</t>
    </r>
    <r>
      <rPr>
        <rFont val="Carlito"/>
        <sz val="11.0"/>
      </rPr>
      <t xml:space="preserve">  </t>
    </r>
  </si>
  <si>
    <t>Lỗi Bộ tư pháp trong quá trình xử lý hồ sơ</t>
  </si>
  <si>
    <t>Nâng cấp hệ thống Bộ Tư pháp</t>
  </si>
  <si>
    <r>
      <rPr>
        <rFont val="Carlito"/>
        <color rgb="FF1155CC"/>
        <sz val="11.0"/>
        <u/>
      </rPr>
      <t>https://motcua.angiang.gov.vn/</t>
    </r>
    <r>
      <rPr>
        <rFont val="Carlito"/>
        <sz val="11.0"/>
      </rPr>
      <t xml:space="preserve"> và </t>
    </r>
    <r>
      <rPr>
        <rFont val="Carlito"/>
        <color rgb="FF1155CC"/>
        <sz val="11.0"/>
        <u/>
      </rPr>
      <t>https://motcua.moj.gov.vn/</t>
    </r>
    <r>
      <rPr>
        <rFont val="Carlito"/>
        <sz val="11.0"/>
      </rPr>
      <t xml:space="preserve">  </t>
    </r>
  </si>
  <si>
    <r>
      <rPr>
        <rFont val="Carlito"/>
        <sz val="11.0"/>
      </rPr>
      <t xml:space="preserve">- https://motcua.angiang.gov.vn/
- </t>
    </r>
    <r>
      <rPr>
        <rFont val="Carlito"/>
        <color rgb="FF1155CC"/>
        <sz val="11.0"/>
        <u/>
      </rPr>
      <t>https://motcua.moj.gov.vn/</t>
    </r>
  </si>
  <si>
    <t>Tăng hồ sơ toàn trình</t>
  </si>
  <si>
    <t>01/7/2025 đến ngày 14/8/2027</t>
  </si>
  <si>
    <r>
      <rPr>
        <rFont val="Carlito"/>
        <sz val="11.0"/>
      </rPr>
      <t xml:space="preserve">- https://motcua.angiang.gov.vn/
- </t>
    </r>
    <r>
      <rPr>
        <rFont val="Carlito"/>
        <color rgb="FF1155CC"/>
        <sz val="11.0"/>
        <u/>
      </rPr>
      <t>https://motcua.moj.gov.vn/</t>
    </r>
  </si>
  <si>
    <t>01/7/2025 đến ngày 14/8/2028</t>
  </si>
  <si>
    <t>https://motcua.moj.gov.vn/</t>
  </si>
  <si>
    <t>Hộ Tịch</t>
  </si>
  <si>
    <t>01/7/2025 đến ngày 14/8/2029</t>
  </si>
  <si>
    <t>nâng cấp hệ thống  Bộ Tư Pháp</t>
  </si>
  <si>
    <t>01/7/2025 đến ngày 14/8/2030</t>
  </si>
  <si>
    <t>01/7/2025 đến ngày 14/8/2031</t>
  </si>
  <si>
    <t>01/7/2025 đến ngày 14/8/2032</t>
  </si>
  <si>
    <t>https://hokinhdoanh.dkkd.gov.vn/</t>
  </si>
  <si>
    <r>
      <rPr>
        <rFont val="Carlito"/>
        <sz val="11.0"/>
      </rPr>
      <t xml:space="preserve">- </t>
    </r>
    <r>
      <rPr>
        <rFont val="Carlito"/>
        <color rgb="FF1155CC"/>
        <sz val="11.0"/>
        <u/>
      </rPr>
      <t>https://motcua.angiang.gov.vn/</t>
    </r>
    <r>
      <rPr>
        <rFont val="Carlito"/>
        <sz val="11.0"/>
      </rPr>
      <t xml:space="preserve">
- </t>
    </r>
    <r>
      <rPr>
        <rFont val="Carlito"/>
        <color rgb="FF1155CC"/>
        <sz val="11.0"/>
        <u/>
      </rPr>
      <t>https://motcua.moj.gov.vn/</t>
    </r>
  </si>
  <si>
    <t>2.001.035</t>
  </si>
  <si>
    <t xml:space="preserve">Chứng thực giao dịch liên quan đến tài sản là động sản, quyền sử dụng đất, nhà ở
</t>
  </si>
  <si>
    <r>
      <rPr>
        <rFont val="Carlito"/>
        <sz val="11.0"/>
      </rPr>
      <t xml:space="preserve">- </t>
    </r>
    <r>
      <rPr>
        <rFont val="Carlito"/>
        <color rgb="FF1155CC"/>
        <sz val="11.0"/>
        <u/>
      </rPr>
      <t>https://motcua.angiang.gov.vn/</t>
    </r>
    <r>
      <rPr>
        <rFont val="Carlito"/>
        <sz val="11.0"/>
      </rPr>
      <t xml:space="preserve">
- </t>
    </r>
    <r>
      <rPr>
        <rFont val="Carlito"/>
        <color rgb="FF1155CC"/>
        <sz val="11.0"/>
        <u/>
      </rPr>
      <t>https://motcua.moj.gov.vn/</t>
    </r>
  </si>
  <si>
    <t>2.002.621</t>
  </si>
  <si>
    <t>Hộ tich, đăng ký thường trú-sổ thẻ</t>
  </si>
  <si>
    <r>
      <rPr>
        <rFont val="Carlito"/>
        <sz val="11.0"/>
      </rPr>
      <t xml:space="preserve">- </t>
    </r>
    <r>
      <rPr>
        <rFont val="Carlito"/>
        <color rgb="FF1155CC"/>
        <sz val="11.0"/>
        <u/>
      </rPr>
      <t>https://motcua.angiang.gov.vn/</t>
    </r>
    <r>
      <rPr>
        <rFont val="Carlito"/>
        <sz val="11.0"/>
      </rPr>
      <t xml:space="preserve">
- </t>
    </r>
    <r>
      <rPr>
        <rFont val="Carlito"/>
        <color rgb="FF1155CC"/>
        <sz val="11.0"/>
        <u/>
      </rPr>
      <t>https://motcua.moj.gov.vn/</t>
    </r>
  </si>
  <si>
    <t>Cấp trích lục hộ tịch, bản sao giấy khai sinh</t>
  </si>
  <si>
    <t xml:space="preserve">Hộ tịch </t>
  </si>
  <si>
    <r>
      <rPr>
        <rFont val="Carlito"/>
        <sz val="11.0"/>
      </rPr>
      <t xml:space="preserve">- </t>
    </r>
    <r>
      <rPr>
        <rFont val="Carlito"/>
        <color rgb="FF1155CC"/>
        <sz val="11.0"/>
        <u/>
      </rPr>
      <t>https://motcua.angiang.gov.vn/</t>
    </r>
    <r>
      <rPr>
        <rFont val="Carlito"/>
        <sz val="11.0"/>
      </rPr>
      <t xml:space="preserve">
- </t>
    </r>
    <r>
      <rPr>
        <rFont val="Carlito"/>
        <color rgb="FF1155CC"/>
        <sz val="11.0"/>
        <u/>
      </rPr>
      <t>https://motcua.moj.gov.vn/</t>
    </r>
  </si>
  <si>
    <t>Còn lỗi hệ thống thường xuyên</t>
  </si>
  <si>
    <t>Hoàn thiện thêm</t>
  </si>
  <si>
    <t>Thực hiện, điều chỉnh, thôi hưởng trợ cấp xã hội</t>
  </si>
  <si>
    <r>
      <rPr>
        <rFont val="Carlito"/>
        <color rgb="FF434343"/>
        <sz val="11.0"/>
        <u/>
      </rPr>
      <t>https://motcua.moh.gov.vn/</t>
    </r>
    <r>
      <rPr>
        <rFont val="Carlito"/>
        <color rgb="FF1F1F1F"/>
        <sz val="11.0"/>
      </rPr>
      <t xml:space="preserve">; </t>
    </r>
    <r>
      <rPr>
        <rFont val="Carlito"/>
        <color rgb="FF1155CC"/>
        <sz val="11.0"/>
        <u/>
      </rPr>
      <t>https://motcua.angiang.gov.vn/</t>
    </r>
  </si>
  <si>
    <r>
      <rPr>
        <rFont val="Carlito"/>
        <color rgb="FF1155CC"/>
        <sz val="11.0"/>
        <u/>
      </rPr>
      <t>https://motcua.angiang.gov.vn/</t>
    </r>
    <r>
      <rPr>
        <rFont val="Carlito"/>
        <sz val="11.0"/>
      </rPr>
      <t xml:space="preserve"> và </t>
    </r>
    <r>
      <rPr>
        <rFont val="Carlito"/>
        <color rgb="FF1155CC"/>
        <sz val="11.0"/>
        <u/>
      </rPr>
      <t>https://motcua.moj.gov.vn/</t>
    </r>
    <r>
      <rPr>
        <rFont val="Carlito"/>
        <sz val="11.0"/>
      </rPr>
      <t xml:space="preserve"> </t>
    </r>
  </si>
  <si>
    <t>Hoàn thiện thêm chức năng của cổng Bộ Tư pháp</t>
  </si>
  <si>
    <r>
      <rPr>
        <rFont val="Carlito"/>
        <color rgb="FF1155CC"/>
        <sz val="11.0"/>
        <u/>
      </rPr>
      <t>https://motcua.angiang.gov.vn/</t>
    </r>
    <r>
      <rPr>
        <rFont val="Carlito"/>
        <sz val="11.0"/>
      </rPr>
      <t xml:space="preserve"> và </t>
    </r>
    <r>
      <rPr>
        <rFont val="Carlito"/>
        <color rgb="FF1155CC"/>
        <sz val="11.0"/>
        <u/>
      </rPr>
      <t>https://motcua.moj.gov.vn/</t>
    </r>
    <r>
      <rPr>
        <rFont val="Carlito"/>
        <sz val="11.0"/>
      </rPr>
      <t xml:space="preserve">  </t>
    </r>
  </si>
  <si>
    <r>
      <rPr>
        <rFont val="Carlito"/>
        <color rgb="FF1155CC"/>
        <sz val="11.0"/>
        <u/>
      </rPr>
      <t>https://motcua.angiang.gov.vn/</t>
    </r>
    <r>
      <rPr>
        <rFont val="Carlito"/>
        <color rgb="FF000000"/>
        <sz val="11.0"/>
      </rPr>
      <t xml:space="preserve"> </t>
    </r>
  </si>
  <si>
    <t>CÓ</t>
  </si>
  <si>
    <t>Hệ thống liên thông giữa Một của An Giang và Liên thông còn phát sinh một số lỗi đông bộ</t>
  </si>
  <si>
    <t>Kiểm tra, nâng cấp việc đồng bộ kết quả</t>
  </si>
  <si>
    <r>
      <rPr>
        <rFont val="Carlito"/>
        <color rgb="FF1155CC"/>
        <sz val="11.0"/>
        <u/>
      </rPr>
      <t>https://motcua.angiang.gov.vn/</t>
    </r>
    <r>
      <rPr>
        <rFont val="Carlito"/>
        <sz val="11.0"/>
      </rPr>
      <t xml:space="preserve"> và </t>
    </r>
    <r>
      <rPr>
        <rFont val="Carlito"/>
        <color rgb="FF1155CC"/>
        <sz val="11.0"/>
        <u/>
      </rPr>
      <t>https://motcua.moj.gov.vn/</t>
    </r>
    <r>
      <rPr>
        <rFont val="Carlito"/>
        <sz val="11.0"/>
      </rPr>
      <t xml:space="preserve">  </t>
    </r>
  </si>
  <si>
    <r>
      <rPr>
        <rFont val="Carlito"/>
        <color rgb="FF1155CC"/>
        <sz val="11.0"/>
        <u/>
      </rPr>
      <t>https://motcua.angiang.gov.vn/</t>
    </r>
    <r>
      <rPr>
        <rFont val="Carlito"/>
        <sz val="11.0"/>
      </rPr>
      <t xml:space="preserve"> và </t>
    </r>
    <r>
      <rPr>
        <rFont val="Carlito"/>
        <color rgb="FF1155CC"/>
        <sz val="11.0"/>
        <u/>
      </rPr>
      <t>https://motcua.moj.gov.vn/</t>
    </r>
    <r>
      <rPr>
        <rFont val="Carlito"/>
        <sz val="11.0"/>
      </rPr>
      <t xml:space="preserve">  </t>
    </r>
  </si>
  <si>
    <r>
      <rPr>
        <rFont val="Carlito"/>
        <color rgb="FF1155CC"/>
        <sz val="11.0"/>
        <u/>
      </rPr>
      <t>https://motcua.angiang.gov.vn/</t>
    </r>
    <r>
      <rPr>
        <rFont val="Carlito"/>
        <sz val="11.0"/>
      </rPr>
      <t xml:space="preserve"> và </t>
    </r>
    <r>
      <rPr>
        <rFont val="Carlito"/>
        <color rgb="FF1155CC"/>
        <sz val="11.0"/>
        <u/>
      </rPr>
      <t>https://motcua.moj.gov.vn/</t>
    </r>
    <r>
      <rPr>
        <rFont val="Carlito"/>
        <sz val="11.0"/>
      </rPr>
      <t xml:space="preserve">  </t>
    </r>
  </si>
  <si>
    <t>Hệ thống Bộ Tư pháp thường xuyên phát sinh lỗi trong quá trình tiếp nhận và xử lý hồ sơ</t>
  </si>
  <si>
    <t>Hoàn thiện Hệ thống bảo đảm hoạt động ổn định</t>
  </si>
  <si>
    <t>Hệ thống hoạt động ổn định</t>
  </si>
  <si>
    <r>
      <rPr>
        <rFont val="Carlito"/>
        <color rgb="FF1155CC"/>
        <sz val="11.0"/>
        <u/>
      </rPr>
      <t>https://motcua.angiang.gov.vn/</t>
    </r>
    <r>
      <rPr>
        <rFont val="Carlito"/>
        <sz val="11.0"/>
      </rPr>
      <t xml:space="preserve"> và </t>
    </r>
    <r>
      <rPr>
        <rFont val="Carlito"/>
        <color rgb="FF1155CC"/>
        <sz val="11.0"/>
        <u/>
      </rPr>
      <t>https://motcua.moj.gov.vn/</t>
    </r>
    <r>
      <rPr>
        <rFont val="Carlito"/>
        <sz val="11.0"/>
      </rPr>
      <t xml:space="preserve">  </t>
    </r>
  </si>
  <si>
    <r>
      <rPr>
        <rFont val="Carlito"/>
        <color rgb="FF1155CC"/>
        <sz val="11.0"/>
        <u/>
      </rPr>
      <t>https://motcua.angiang.gov.vn/</t>
    </r>
    <r>
      <rPr>
        <rFont val="Carlito"/>
        <sz val="11.0"/>
      </rPr>
      <t xml:space="preserve"> và </t>
    </r>
    <r>
      <rPr>
        <rFont val="Carlito"/>
        <color rgb="FF1155CC"/>
        <sz val="11.0"/>
        <u/>
      </rPr>
      <t>https://motcua.moj.gov.vn/</t>
    </r>
    <r>
      <rPr>
        <rFont val="Carlito"/>
        <sz val="11.0"/>
      </rPr>
      <t xml:space="preserve">  </t>
    </r>
  </si>
  <si>
    <t>1.001612</t>
  </si>
  <si>
    <t>https://dangnhap.dkkd.gov.vn/</t>
  </si>
  <si>
    <t>1.001731</t>
  </si>
  <si>
    <t>https://motcua.angiang.gov.vn/ và https://motcua.moh.gov.vn/</t>
  </si>
  <si>
    <r>
      <rPr>
        <rFont val="Carlito"/>
        <color rgb="FF1155CC"/>
        <sz val="11.0"/>
        <u/>
      </rPr>
      <t>https://motcua.angiang.gov.vn/</t>
    </r>
    <r>
      <rPr>
        <rFont val="Carlito"/>
        <sz val="11.0"/>
      </rPr>
      <t xml:space="preserve"> và </t>
    </r>
    <r>
      <rPr>
        <rFont val="Carlito"/>
        <color rgb="FF1155CC"/>
        <sz val="11.0"/>
        <u/>
      </rPr>
      <t>https://motcua.moj.gov.vn/</t>
    </r>
  </si>
  <si>
    <t>Hệ thống Bộ Tư pháp thường xuyên phát sinh lỗi trong quá trình tiếp nhận, xử lý hồ sơ</t>
  </si>
  <si>
    <t>Hoàn thiện Hệ thống Bộ Tư pháp</t>
  </si>
  <si>
    <t>Nâng cao hiệu quả giải quyết TTHC. Rút ngắn thời gian xử lý, giảm thiểu chi phí đi lại cho người dân</t>
  </si>
  <si>
    <r>
      <rPr>
        <rFont val="Carlito"/>
        <color rgb="FF1155CC"/>
        <sz val="11.0"/>
        <u/>
      </rPr>
      <t>https://motcua.angiang.gov.vn/</t>
    </r>
    <r>
      <rPr>
        <rFont val="Carlito"/>
        <sz val="11.0"/>
      </rPr>
      <t xml:space="preserve"> và </t>
    </r>
    <r>
      <rPr>
        <rFont val="Carlito"/>
        <color rgb="FF1155CC"/>
        <sz val="11.0"/>
        <u/>
      </rPr>
      <t>https://motcua.moj.gov.vn/</t>
    </r>
  </si>
  <si>
    <t>Chưa cung cấp DVC trực tuyến toàn trình</t>
  </si>
  <si>
    <t>Cung cấp DVC trực tuyến toàn trình</t>
  </si>
  <si>
    <t>Tăng tỷ lệ trực tuyến toàn trình</t>
  </si>
  <si>
    <r>
      <rPr>
        <rFont val="Carlito"/>
        <color rgb="FF1155CC"/>
        <sz val="11.0"/>
        <u/>
      </rPr>
      <t>https://motcua.angiang.gov.vn/</t>
    </r>
    <r>
      <rPr>
        <rFont val="Carlito"/>
        <sz val="11.0"/>
      </rPr>
      <t xml:space="preserve"> và </t>
    </r>
    <r>
      <rPr>
        <rFont val="Carlito"/>
        <color rgb="FF1155CC"/>
        <sz val="11.0"/>
        <u/>
      </rPr>
      <t>https://motcua.moj.gov.vn/</t>
    </r>
  </si>
  <si>
    <r>
      <rPr>
        <rFont val="Carlito"/>
        <color rgb="FF1155CC"/>
        <sz val="11.0"/>
        <u/>
      </rPr>
      <t>https://motcua.angiang.gov.vn/</t>
    </r>
    <r>
      <rPr>
        <rFont val="Carlito"/>
        <sz val="11.0"/>
      </rPr>
      <t xml:space="preserve"> và </t>
    </r>
    <r>
      <rPr>
        <rFont val="Carlito"/>
        <color rgb="FF1155CC"/>
        <sz val="11.0"/>
        <u/>
      </rPr>
      <t>https://motcua.moj.gov.vn/</t>
    </r>
  </si>
  <si>
    <t>2,002621</t>
  </si>
  <si>
    <t>01/07/2025 đến ngày 14/08/2026</t>
  </si>
  <si>
    <t>Hệ thống liên thông một cửa thường bị lỗi đồng bộ dự liệu không liên thông qua Công an được. Một số liên thông qua Bảo hiểm y tế có lúc được lúc không</t>
  </si>
  <si>
    <t>Giảm thời gian nộp hồ sơ nhiều lần và thời gian đi lại của người dân</t>
  </si>
  <si>
    <t>Hệ thống liên thông một cửa thường bị lỗi đồng bộ dự liệu không liên thông qua được làm chế độ mai táng phí và xóa khẩu được</t>
  </si>
  <si>
    <t xml:space="preserve">Hoàn thiện hệ thống Bộ tự pháp </t>
  </si>
  <si>
    <t>1,000894</t>
  </si>
  <si>
    <t>01/07/2025 đến ngày 14/8/2026</t>
  </si>
  <si>
    <r>
      <rPr>
        <rFont val="Carlito"/>
        <color rgb="FF1155CC"/>
        <sz val="11.0"/>
        <u/>
      </rPr>
      <t>https://motcua.angiang.gov.vn</t>
    </r>
    <r>
      <rPr>
        <rFont val="Carlito"/>
        <sz val="11.0"/>
      </rPr>
      <t xml:space="preserve"> và </t>
    </r>
    <r>
      <rPr>
        <rFont val="Carlito"/>
        <color rgb="FF1155CC"/>
        <sz val="11.0"/>
        <u/>
      </rPr>
      <t>https://motcua.moj.gov.vn/</t>
    </r>
  </si>
  <si>
    <t>Hệ thống Bộ tư pháp thường xuyên phát sinh lỗi trong quá trình tiếp nhận, xử lý hồ sơ có lúc hồ sơ xác minh có 01 ngày; Hồ sơ liên thông kết hôn xác nhận tình trạng hôn nhân mà địa phương nơi xác minh không trả lời nên không xử lý trên hệ thống được</t>
  </si>
  <si>
    <t>Nâng cao hiệu quả giải quyết TTHC. Giảm thời gian đi lại cho người dân</t>
  </si>
  <si>
    <t>2,00,635</t>
  </si>
  <si>
    <t>cấp bản sao Trích lục hộ tịch</t>
  </si>
  <si>
    <r>
      <rPr>
        <rFont val="Carlito"/>
        <color rgb="FF1155CC"/>
        <sz val="11.0"/>
        <u/>
      </rPr>
      <t>https://motcua.angiang.gov.vn</t>
    </r>
    <r>
      <rPr>
        <rFont val="Carlito"/>
        <sz val="11.0"/>
      </rPr>
      <t xml:space="preserve"> và </t>
    </r>
    <r>
      <rPr>
        <rFont val="Carlito"/>
        <color rgb="FF1155CC"/>
        <sz val="11.0"/>
        <u/>
      </rPr>
      <t>https://motcua.moj.gov.vn/</t>
    </r>
  </si>
  <si>
    <t>Người dân nộp hồ sơ trích lục bản sao phi địa giới hành chính có bản chính kèm theo. nhưng khi xử lý và kiểm tra lại nhiều hồ sơ nhập lại dự liệu trên hệ thống sai sót và thiếu thông tin trên hệ thống, nên việc thực hiện cải cải chính và bổ sung không được</t>
  </si>
  <si>
    <t>Hoàn thiện hệ thống cho liên thông cải chính và bổ sung hộ tịch phi địa giới hành chính</t>
  </si>
  <si>
    <t>Giảm thời gian và chi phí đi lại của người dân</t>
  </si>
  <si>
    <t>2,00815</t>
  </si>
  <si>
    <r>
      <rPr>
        <rFont val="Carlito"/>
        <color rgb="FF1155CC"/>
        <sz val="11.0"/>
        <u/>
      </rPr>
      <t>https://motcua.angiang.gov.vn</t>
    </r>
    <r>
      <rPr>
        <rFont val="Carlito"/>
        <sz val="11.0"/>
      </rPr>
      <t xml:space="preserve"> và </t>
    </r>
    <r>
      <rPr>
        <rFont val="Carlito"/>
        <color rgb="FF1155CC"/>
        <sz val="11.0"/>
        <u/>
      </rPr>
      <t>https://motcua.moj.gov.vn/</t>
    </r>
  </si>
  <si>
    <r>
      <rPr>
        <rFont val="Carlito"/>
        <color rgb="FF000000"/>
        <sz val="11.0"/>
      </rPr>
      <t xml:space="preserve">https://motcua.angiang.gov.vn/ 
</t>
    </r>
    <r>
      <rPr>
        <rFont val="Carlito"/>
        <color rgb="FF1155CC"/>
        <sz val="11.0"/>
        <u/>
      </rPr>
      <t>https://motcua.moj.gov.vn/</t>
    </r>
  </si>
  <si>
    <t>Đa số người đến thực hiện TTHC là người lớn tuổi, không sử dụng điện thoại thông minh, chưa được định danh mức 2 hoặc đã được đinh danh mức 2 nhưng không nhớ mật khẩu đăng nhập Vneid và passcod ,đi lại khó khăn, không tự nộp hồ sơ dịch vụ công được nên cũng gây mất nhiều thời gian để hỗ trợ.</t>
  </si>
  <si>
    <r>
      <rPr>
        <rFont val="Carlito"/>
        <color rgb="FF000000"/>
        <sz val="11.0"/>
      </rPr>
      <t xml:space="preserve">https://motcua.angiang.gov.vn/ 
</t>
    </r>
    <r>
      <rPr>
        <rFont val="Carlito"/>
        <color rgb="FF1155CC"/>
        <sz val="11.0"/>
        <u/>
      </rPr>
      <t>https://motcua.moj.gov.vn/</t>
    </r>
  </si>
  <si>
    <r>
      <rPr>
        <rFont val="Carlito"/>
        <color rgb="FF000000"/>
        <sz val="11.0"/>
      </rPr>
      <t xml:space="preserve">https://motcua.angiang.gov.vn/ 
</t>
    </r>
    <r>
      <rPr>
        <rFont val="Carlito"/>
        <color rgb="FF1155CC"/>
        <sz val="11.0"/>
        <u/>
      </rPr>
      <t>https://motcua.moj.gov.vn/</t>
    </r>
  </si>
  <si>
    <t>Tài chính- kế hoạch</t>
  </si>
  <si>
    <r>
      <rPr>
        <rFont val="Carlito"/>
        <color rgb="FF000000"/>
        <sz val="11.0"/>
      </rPr>
      <t xml:space="preserve">https://motcua.angiang.gov.vn/ 
</t>
    </r>
    <r>
      <rPr>
        <rFont val="Carlito"/>
        <color rgb="FF1155CC"/>
        <sz val="11.0"/>
        <u/>
      </rPr>
      <t>https://motcua.moj.gov.vn/</t>
    </r>
  </si>
  <si>
    <t>Cá nhân, hộ kinh doanh chưa tự thao tác nộp hồ sơ đăng ký kinh doanh trên dịch vụ công đa số phải nhờ chủ yếu vào sự hỗ trợ của cán bộ tiếp nhận hồ sơ hỗ trợ nộp hồ sơ</t>
  </si>
  <si>
    <r>
      <rPr>
        <rFont val="Carlito"/>
        <color rgb="FF000000"/>
        <sz val="11.0"/>
      </rPr>
      <t xml:space="preserve">https://motcua.angiang.gov.vn/ 
</t>
    </r>
    <r>
      <rPr>
        <rFont val="Carlito"/>
        <color rgb="FF1155CC"/>
        <sz val="11.0"/>
        <u/>
      </rPr>
      <t>https://motcua.moj.gov.vn/</t>
    </r>
  </si>
  <si>
    <r>
      <rPr>
        <rFont val="Times New Roman"/>
        <color rgb="FF000000"/>
        <sz val="11.0"/>
        <u/>
      </rPr>
      <t>https://motcua.angiang.gov.vn/</t>
    </r>
    <r>
      <rPr>
        <rFont val="Times New Roman"/>
        <color rgb="FF000000"/>
        <sz val="11.0"/>
      </rPr>
      <t xml:space="preserve"> 
</t>
    </r>
    <r>
      <rPr>
        <rFont val="Times New Roman"/>
        <color rgb="FF000000"/>
        <sz val="11.0"/>
        <u/>
      </rPr>
      <t>https://motcua.moj.gov.vn/</t>
    </r>
    <r>
      <rPr>
        <rFont val="Times New Roman"/>
        <color rgb="FF000000"/>
        <sz val="11.0"/>
      </rPr>
      <t xml:space="preserve">  </t>
    </r>
  </si>
  <si>
    <t>CSDLQG về Dân cư</t>
  </si>
  <si>
    <r>
      <rPr>
        <rFont val="Times New Roman"/>
        <color rgb="FF000000"/>
        <sz val="11.0"/>
        <u/>
      </rPr>
      <t>https://motcua.angiang.gov.vn/</t>
    </r>
    <r>
      <rPr>
        <rFont val="Times New Roman"/>
        <color rgb="FF000000"/>
        <sz val="11.0"/>
      </rPr>
      <t xml:space="preserve"> 
</t>
    </r>
    <r>
      <rPr>
        <rFont val="Times New Roman"/>
        <color rgb="FF000000"/>
        <sz val="11.0"/>
        <u/>
      </rPr>
      <t>https://motcua.moj.gov.vn/</t>
    </r>
    <r>
      <rPr>
        <rFont val="Times New Roman"/>
        <color rgb="FF000000"/>
        <sz val="11.0"/>
      </rPr>
      <t xml:space="preserve">  </t>
    </r>
  </si>
  <si>
    <t>Thực hiện dịch vụ công trực tuyến toàn trình</t>
  </si>
  <si>
    <t>Tăng tỷ lệ hồ sơ trực tuyến toàn trình, tạo điều kiện hoàn thành tiêu chí số 9.2 của Bộ tiêu chí quốc gia về xã nông thôn mới giai đoạn 2026–2030</t>
  </si>
  <si>
    <r>
      <rPr>
        <rFont val="Times New Roman"/>
        <color rgb="FF000000"/>
        <sz val="11.0"/>
        <u/>
      </rPr>
      <t>https://motcua.angiang.gov.vn/</t>
    </r>
    <r>
      <rPr>
        <rFont val="Times New Roman"/>
        <color rgb="FF000000"/>
        <sz val="11.0"/>
      </rPr>
      <t xml:space="preserve"> 
</t>
    </r>
    <r>
      <rPr>
        <rFont val="Times New Roman"/>
        <color rgb="FF000000"/>
        <sz val="11.0"/>
        <u/>
      </rPr>
      <t>https://motcua.moj.gov.vn/</t>
    </r>
    <r>
      <rPr>
        <rFont val="Times New Roman"/>
        <color rgb="FF000000"/>
        <sz val="11.0"/>
      </rPr>
      <t xml:space="preserve">  </t>
    </r>
  </si>
  <si>
    <r>
      <rPr>
        <rFont val="Times New Roman"/>
        <color rgb="FF000000"/>
        <sz val="11.0"/>
        <u/>
      </rPr>
      <t>https://motcua.angiang.gov.vn/</t>
    </r>
    <r>
      <rPr>
        <rFont val="Times New Roman"/>
        <color rgb="FF000000"/>
        <sz val="11.0"/>
      </rPr>
      <t xml:space="preserve"> 
</t>
    </r>
    <r>
      <rPr>
        <rFont val="Times New Roman"/>
        <color rgb="FF000000"/>
        <sz val="11.0"/>
        <u/>
      </rPr>
      <t>https://motcua.moh.gov.vn/</t>
    </r>
    <r>
      <rPr>
        <rFont val="Times New Roman"/>
        <color rgb="FF000000"/>
        <sz val="11.0"/>
      </rPr>
      <t xml:space="preserve">  </t>
    </r>
  </si>
  <si>
    <t>Giảm thời gian và chi phí cho người dân khi thực hiện TTHC</t>
  </si>
  <si>
    <r>
      <rPr>
        <rFont val="Carlito"/>
        <sz val="11.0"/>
      </rPr>
      <t xml:space="preserve">- https://motcua.angiang.gov.vn/
- </t>
    </r>
    <r>
      <rPr>
        <rFont val="Carlito"/>
        <color rgb="FF1155CC"/>
        <sz val="11.0"/>
        <u/>
      </rPr>
      <t>https://motcua.moj.gov.vn/</t>
    </r>
  </si>
  <si>
    <r>
      <rPr>
        <rFont val="Carlito"/>
        <sz val="11.0"/>
      </rPr>
      <t xml:space="preserve">- https://motcua.angiang.gov.vn/
- </t>
    </r>
    <r>
      <rPr>
        <rFont val="Carlito"/>
        <color rgb="FF1155CC"/>
        <sz val="11.0"/>
        <u/>
      </rPr>
      <t>https://motcua.moj.gov.vn/</t>
    </r>
  </si>
  <si>
    <r>
      <rPr>
        <rFont val="Carlito"/>
        <sz val="11.0"/>
      </rPr>
      <t xml:space="preserve">- https://motcua.angiang.gov.vn/
- </t>
    </r>
    <r>
      <rPr>
        <rFont val="Carlito"/>
        <color rgb="FF1155CC"/>
        <sz val="11.0"/>
        <u/>
      </rPr>
      <t>https://motcua.moj.gov.vn/</t>
    </r>
  </si>
  <si>
    <t xml:space="preserve">- https://motcua.angiang.gov.vn/
</t>
  </si>
  <si>
    <r>
      <rPr>
        <rFont val="Carlito"/>
        <color rgb="FF434343"/>
        <sz val="11.0"/>
        <u/>
      </rPr>
      <t>https://motcua.moh.gov.vn/</t>
    </r>
    <r>
      <rPr>
        <rFont val="Carlito"/>
        <color rgb="FF1F1F1F"/>
        <sz val="11.0"/>
      </rPr>
      <t xml:space="preserve">; </t>
    </r>
    <r>
      <rPr>
        <rFont val="Carlito"/>
        <color rgb="FF1155CC"/>
        <sz val="11.0"/>
        <u/>
      </rPr>
      <t>https://motcua.angiang.gov.vn/</t>
    </r>
  </si>
  <si>
    <r>
      <rPr>
        <rFont val="Carlito"/>
        <sz val="11.0"/>
      </rPr>
      <t xml:space="preserve">- https://motcua.angiang.gov.vn/
- </t>
    </r>
    <r>
      <rPr>
        <rFont val="Carlito"/>
        <color rgb="FF1155CC"/>
        <sz val="11.0"/>
        <u/>
      </rPr>
      <t>https://motcua.moj.gov.vn/</t>
    </r>
  </si>
  <si>
    <t>CSDL dân cư; CSDL hộ tịch</t>
  </si>
  <si>
    <t>Đối với cấp Bản sao HT cho người lớn tuổi: Tờ khai cấp trích lục bản sao khai sinh chưa có trường để nhập thông tin của cha và mẹ hoặc thông tin người chồng (kết hôn) hoặc thời gian chết (khai tử) của người cần Trích lục, gây khó khăn cho cán bộ tra cứu thông tin hộ tịch</t>
  </si>
  <si>
    <t>Tạo điều kiện cho công chức hộ tịch dễ dàng tra cứu thông tin không phải mất thêm thời gian xác minh</t>
  </si>
  <si>
    <r>
      <rPr>
        <rFont val="Carlito"/>
        <sz val="11.0"/>
      </rPr>
      <t xml:space="preserve">- https://motcua.angiang.gov.vn/
- </t>
    </r>
    <r>
      <rPr>
        <rFont val="Carlito"/>
        <color rgb="FF1155CC"/>
        <sz val="11.0"/>
        <u/>
      </rPr>
      <t>https://motcua.moj.gov.vn/</t>
    </r>
  </si>
  <si>
    <t>CSDL dân cư</t>
  </si>
  <si>
    <t>Số lượng hồ sơ phát sinh lớn, tuy nhiên chưa thể cung cấp toàn trình dẫn đến tỷ lệ hồ sơ trực tuyến toàn trình của các đơn vị còn thấp; đồng thời người dân phải còn phải đến thực hiện tại bộ phận một cửa</t>
  </si>
  <si>
    <t>Nâng cao tỷ lệ hồ sơ trực tuyến toàn trình; tiết kiệm thời gian chi phí đi lại cho người dân</t>
  </si>
  <si>
    <r>
      <rPr>
        <rFont val="Carlito"/>
        <sz val="11.0"/>
      </rPr>
      <t xml:space="preserve">- </t>
    </r>
    <r>
      <rPr>
        <rFont val="Carlito"/>
        <color rgb="FF1155CC"/>
        <sz val="11.0"/>
        <u/>
      </rPr>
      <t>https://motcua.angiang.gov.vn/</t>
    </r>
  </si>
  <si>
    <t>CSDL dân cư; CSDL Hộ tịch; CSDL y tế</t>
  </si>
  <si>
    <t>Một số thời điểm hồ sơ liên thông còn lỗi đồng bộ trạng thái dẫn đến đơn vị tiếp nhận sau không nhận được hồ sơ; Công chức hộ tịch chưa được cập nhật trạng thái liên thông tự động theo thời gian thực mà phải tra cứu thủ công mất nhiều thời gian</t>
  </si>
  <si>
    <t>Hạn chế tối đa lỗi đồng bộ trong quá trình liên thông; công chức tại một cửa được thông báo trạng thái hồ sơ để kịp thời phối hợp các đơn vị liên quan xử lý nếu phát sinh lỗi</t>
  </si>
  <si>
    <r>
      <rPr>
        <rFont val="Carlito"/>
        <sz val="11.0"/>
      </rPr>
      <t xml:space="preserve">- https://motcua.angiang.gov.vn/
- </t>
    </r>
    <r>
      <rPr>
        <rFont val="Carlito"/>
        <color rgb="FF1155CC"/>
        <sz val="11.0"/>
        <u/>
      </rPr>
      <t>https://motcua.moj.gov.vn/</t>
    </r>
  </si>
  <si>
    <t>Tra cứu dữ liệu tình trạng hôn nhân trên csdl dân cư đôi lúc chưa đúng thực tế</t>
  </si>
  <si>
    <t>Việc tra cứu CSDL dân cư để giải quyết hồ sơ giúp người dân không cần cung cấp thêm hồ sơ gấy</t>
  </si>
  <si>
    <r>
      <rPr>
        <rFont val="Carlito"/>
        <sz val="11.0"/>
      </rPr>
      <t xml:space="preserve">- https://motcua.angiang.gov.vn/
- </t>
    </r>
    <r>
      <rPr>
        <rFont val="Carlito"/>
        <color rgb="FF1155CC"/>
        <sz val="11.0"/>
        <u/>
      </rPr>
      <t>https://motcua.moj.gov.vn/</t>
    </r>
  </si>
  <si>
    <t>Người dân còn tốn thời gian đến ký sổ đăng ký kết hôn</t>
  </si>
  <si>
    <t>Tiết kiệm thời gian chi phí đi lại cho người dân</t>
  </si>
  <si>
    <t>Hộ tịch (Bộ Tư pháp)</t>
  </si>
  <si>
    <r>
      <rPr>
        <rFont val="Carlito"/>
        <sz val="11.0"/>
      </rPr>
      <t xml:space="preserve">- https://motcua.angiang.gov.vn/
- </t>
    </r>
    <r>
      <rPr>
        <rFont val="Carlito"/>
        <color rgb="FF1155CC"/>
        <sz val="11.0"/>
        <u/>
      </rPr>
      <t>https://motcua.moj.gov.vn/</t>
    </r>
  </si>
  <si>
    <t>Đối với cấp Bản sao HT cho người lớn tuổi: Tờ khai cấp trích lục bản sao khai sinh chưa có trường để nhập thông tin của cha và mẹ hoặc thông tin người chồng (kết hôn) hoặc thời gian chết (khai tử) của người cần Trích lục, gây khó khăn cho cán bộ tra cứu thông tin hộ tịch. Dẫn đến Hồ sơ có thể bị từ chối, người dân phải nộp hồ sơ nhiều lần tốn thời gian chờ đợi</t>
  </si>
  <si>
    <t xml:space="preserve">Đề xuất bổ sung đầy đủ trong thành phần tờ khai, để người dân cung cấp thông tin đầy đủ khi nộp hồ sơ </t>
  </si>
  <si>
    <t>Giảm thời gian phải nộp hồ sơ nhiều lần, thời gian đi lại</t>
  </si>
  <si>
    <t>Bảo trợ xã hội (Bộ Y tế)</t>
  </si>
  <si>
    <r>
      <rPr>
        <rFont val="Carlito"/>
        <sz val="11.0"/>
      </rPr>
      <t xml:space="preserve">- https://motcua.angiang.gov.vn/
- </t>
    </r>
    <r>
      <rPr>
        <rFont val="Carlito"/>
        <color rgb="FF1155CC"/>
        <sz val="11.0"/>
        <u/>
      </rPr>
      <t>https://motcua.moh.gov.vn/</t>
    </r>
  </si>
  <si>
    <t>CCCD</t>
  </si>
  <si>
    <t>Người lớn tuổi không sử dụng điện thoại thông minh, đi lại khó khăn, không tự nộp hồ sơ dịch vụ công được</t>
  </si>
  <si>
    <t>KHÔNG</t>
  </si>
  <si>
    <t>Thủ tục đăng ký khai sinh cho người đã có hồ sơ, giấy tờ cá nhân</t>
  </si>
  <si>
    <r>
      <rPr>
        <rFont val="Carlito"/>
        <sz val="11.0"/>
      </rPr>
      <t xml:space="preserve">- https://motcua.angiang.gov.vn/
- </t>
    </r>
    <r>
      <rPr>
        <rFont val="Carlito"/>
        <color rgb="FF1155CC"/>
        <sz val="11.0"/>
        <u/>
      </rPr>
      <t>https://motcua.moj.gov.vn/</t>
    </r>
  </si>
  <si>
    <t>Hồ sơ phải thực hiện tốn nhiều thời gian do phải chuẩn bị các hồ sơ có liên quan trước khi đăng ký khai sinh như Khai sinh, khai tử của cha, mẹ</t>
  </si>
  <si>
    <t>Thành lập và hoạt động doanh
nghiệp (hộ kinh doanh) (Bộ
Tài chính)</t>
  </si>
  <si>
    <t>Người dân chưa tự thao tác trên dịch vụ công được, phải nhờ chủ yếu vào sự hỗ trợ của cán bộ tiếp nhận hồ sơ</t>
  </si>
  <si>
    <t>Thủ tục chứng thực chữ ký trong các giấy tờ, văn bản
(áp dụng cho cả trường hợp chứng thực điểm chỉ và
trường hợp người yêu cầu chứng thực không thể ký,
không thể điểm chỉ được)</t>
  </si>
  <si>
    <t>Chứng thực (Bộ Tư pháp)</t>
  </si>
  <si>
    <r>
      <rPr>
        <rFont val="Carlito"/>
        <sz val="11.0"/>
      </rPr>
      <t xml:space="preserve">- https://motcua.angiang.gov.vn/
- </t>
    </r>
    <r>
      <rPr>
        <rFont val="Carlito"/>
        <color rgb="FF1155CC"/>
        <sz val="11.0"/>
        <u/>
      </rPr>
      <t>https://motcua.moj.gov.vn/</t>
    </r>
  </si>
  <si>
    <t xml:space="preserve">Người lớn tuổi, đi lại khó khăn trong trường hợp chứng thực chữ ký để ủy quyền thực hiện các hồ sơ liên quan đất đai, nhận tiền, </t>
  </si>
  <si>
    <r>
      <rPr>
        <rFont val="Carlito"/>
        <color rgb="FF000000"/>
        <sz val="11.0"/>
      </rPr>
      <t xml:space="preserve">- </t>
    </r>
    <r>
      <rPr>
        <rFont val="Carlito"/>
        <color rgb="FF000000"/>
        <sz val="11.0"/>
        <u/>
      </rPr>
      <t>https://motcua.angiang.gov.vn/</t>
    </r>
    <r>
      <rPr>
        <rFont val="Carlito"/>
        <color rgb="FF000000"/>
        <sz val="11.0"/>
      </rPr>
      <t xml:space="preserve">
- </t>
    </r>
    <r>
      <rPr>
        <rFont val="Carlito"/>
        <color rgb="FF000000"/>
        <sz val="11.0"/>
        <u/>
      </rPr>
      <t>https://motcua.moj.gov.vn/</t>
    </r>
  </si>
  <si>
    <t>- Dữ liệu dân cư được khai thác đôi khi thiếu chính xác về tình trạng hôn nhân
- Công dân yêu cầu cung cấp thiếu/không cung cấp dẫn đến bổ sung/từ chối</t>
  </si>
  <si>
    <t>- Trường tình trạng hôn nhân trong CSDLDC phải chính xác hơn, bổ sung thêm trường giấy Kết hôn, bản án ly hôn (nếu có) để đối chiếu chủ động và chính xác.
- Trường tình trạng hôn nhân được liên kết khai thác hoặc có cảnh báo nếu không khớp dữ liệu dân cư.</t>
  </si>
  <si>
    <t>Hạn chế xác minh, yêu cầu bổ sung, hay từ chối do  công dân không thể cung cấp thiếu hoặc sai thông tin, giải quyết hồ sơ chính xác, kịp thời.</t>
  </si>
  <si>
    <t>1.006.714</t>
  </si>
  <si>
    <t>Thủ tục hành chính liên thông đăng ký khai tử, xóa đăng ký thường trú và hưởng mai táng phí</t>
  </si>
  <si>
    <r>
      <rPr>
        <rFont val="Carlito"/>
        <color rgb="FF000000"/>
        <sz val="11.0"/>
      </rPr>
      <t xml:space="preserve">- </t>
    </r>
    <r>
      <rPr>
        <rFont val="Carlito"/>
        <color rgb="FF000000"/>
        <sz val="11.0"/>
        <u/>
      </rPr>
      <t>https://motcua.angiang.gov.vn/</t>
    </r>
    <r>
      <rPr>
        <rFont val="Carlito"/>
        <color rgb="FF000000"/>
        <sz val="11.0"/>
      </rPr>
      <t xml:space="preserve">
- </t>
    </r>
    <r>
      <rPr>
        <rFont val="Carlito"/>
        <color rgb="FF000000"/>
        <sz val="11.0"/>
        <u/>
      </rPr>
      <t>https://motcua.moj.gov.vn/</t>
    </r>
  </si>
  <si>
    <t>- Các trường hợp có hưởng chế độ tử tuất, mai táng phí khi liên thông vẫn còn tình trạng lỗi tại phần mềm chuyên ngành Bộ  Y tế.
- Trường hợp người chết là chủ hộ (đại đa số trường hợp) phải thực hiện thủ tục thay đổi chủ hộ với cơ quan công an trước khi thực hiện liên thông mới có thể xóa tử được.</t>
  </si>
  <si>
    <t>- Rà soát hệ thống đảm bảo quá trình đồng bộ đúng đủ, kịp thời khắc phục các lỗi có thể phát sinh trong quá trình thực hiện. 
- Có hướng xử lý ngay khi đăng ký khai tử ngay tại thời điểm đăng ký.</t>
  </si>
  <si>
    <t>Liên thông thủ tục được thông suốt, tránh đi lại nhiều lần</t>
  </si>
  <si>
    <t>1.001.699</t>
  </si>
  <si>
    <r>
      <rPr>
        <rFont val="Carlito"/>
        <color rgb="FF000000"/>
        <sz val="11.0"/>
      </rPr>
      <t xml:space="preserve">- </t>
    </r>
    <r>
      <rPr>
        <rFont val="Carlito"/>
        <color rgb="FF000000"/>
        <sz val="11.0"/>
        <u/>
      </rPr>
      <t>https://motcua.angiang.gov.vn/</t>
    </r>
    <r>
      <rPr>
        <rFont val="Carlito"/>
        <color rgb="FF000000"/>
        <sz val="11.0"/>
      </rPr>
      <t xml:space="preserve">
- </t>
    </r>
    <r>
      <rPr>
        <rFont val="Carlito"/>
        <color rgb="FF000000"/>
        <sz val="11.0"/>
        <u/>
      </rPr>
      <t>https://motcua.moh.gov.vn/</t>
    </r>
  </si>
  <si>
    <t>Các trường hợp xác nhận khuyết tật yêu cầu thành phần hồ sơ giám định chuyên môn trực tiếp</t>
  </si>
  <si>
    <t>Đơn giản hóa quy trình thẩm định.</t>
  </si>
  <si>
    <t>Giảm bớt các bước không cần thiết, đảm bảo tính minh bạch, khách quan</t>
  </si>
  <si>
    <r>
      <rPr>
        <rFont val="Carlito"/>
        <color rgb="FF000000"/>
        <sz val="11.0"/>
      </rPr>
      <t xml:space="preserve">- </t>
    </r>
    <r>
      <rPr>
        <rFont val="Carlito"/>
        <color rgb="FF000000"/>
        <sz val="11.0"/>
        <u/>
      </rPr>
      <t>https://motcua.angiang.gov.vn/</t>
    </r>
    <r>
      <rPr>
        <rFont val="Carlito"/>
        <color rgb="FF000000"/>
        <sz val="11.0"/>
      </rPr>
      <t xml:space="preserve">
</t>
    </r>
    <r>
      <rPr>
        <rFont val="Carlito"/>
        <color rgb="FF000000"/>
        <sz val="11.0"/>
        <u/>
      </rPr>
      <t>https://hokinhdoanh.dkkd.gov.vn/</t>
    </r>
  </si>
  <si>
    <t>Phần mềm chuyên ngành vẫn còn nhiều điểm chưa đáp ứng yêu cầu số hóa thành phần hồ sơ, hệ thống thường xuyên đồng bộ nhầm giữa Hồ sơ trực tiếp và trực truyến.</t>
  </si>
  <si>
    <t>Rà soát hệ thống chyên ngành đáp ứng yêu cầu đồng bộ và số hóa thành phần</t>
  </si>
  <si>
    <t>Đảm bảo tiêu chuẩn hồ sơ trên môi trường điện tử</t>
  </si>
  <si>
    <t>1.013.978</t>
  </si>
  <si>
    <r>
      <rPr>
        <rFont val="Carlito"/>
        <color rgb="FF000000"/>
        <sz val="11.0"/>
      </rPr>
      <t xml:space="preserve">- </t>
    </r>
    <r>
      <rPr>
        <rFont val="Carlito"/>
        <color rgb="FF000000"/>
        <sz val="11.0"/>
        <u/>
      </rPr>
      <t>https://motcua.angiang.gov.vn/</t>
    </r>
  </si>
  <si>
    <t>CSDLQG về Dân cư
CSDLQG về Đất đai</t>
  </si>
  <si>
    <t>Vẫn đang được tiếp nhận trên Hệ thống thông tin GQTTHC của tỉnh dù đã có Hệ thống theo mô hình tập trung của Bộ Nông nghiệp và Môi trường</t>
  </si>
  <si>
    <t>Cấu trúc quy trình trên Hệ thống tập trung mới nhưng vẫn đảm bảo tính chính xác và thống nhất.</t>
  </si>
  <si>
    <t>Đảm bảo tiính đồng bộ, thống nhất và kịp thời theo mô hình tập trung</t>
  </si>
  <si>
    <t>Tư pháp</t>
  </si>
  <si>
    <r>
      <rPr>
        <rFont val="Carlito"/>
        <color rgb="FF000000"/>
        <sz val="11.0"/>
      </rPr>
      <t xml:space="preserve">- </t>
    </r>
    <r>
      <rPr>
        <rFont val="Carlito"/>
        <color rgb="FF000000"/>
        <sz val="11.0"/>
        <u/>
      </rPr>
      <t xml:space="preserve">https://motcua.angiang.gov.vn/
</t>
    </r>
    <r>
      <rPr>
        <rFont val="Carlito"/>
        <color rgb="FF1155CC"/>
        <sz val="11.0"/>
        <u/>
      </rPr>
      <t>https://motcua.moj.gov.vn</t>
    </r>
  </si>
  <si>
    <t>TTHC quy định là DVC TT 1 phần chưa thể thực hiện toàn trình</t>
  </si>
  <si>
    <t>Đề nghị tái cấu trúc thành DVC TT toàn trình</t>
  </si>
  <si>
    <t>Tăng tỷ lệ DVC TT toàn phần cho địa phương và có thể đáp ứng tiêu chí 9.2 về xã đạt chuẩn nông thôn mới</t>
  </si>
  <si>
    <r>
      <rPr>
        <rFont val="Carlito"/>
        <color rgb="FF000000"/>
        <sz val="11.0"/>
      </rPr>
      <t xml:space="preserve">- </t>
    </r>
    <r>
      <rPr>
        <rFont val="Carlito"/>
        <color rgb="FF000000"/>
        <sz val="11.0"/>
        <u/>
      </rPr>
      <t xml:space="preserve">https://motcua.angiang.gov.vn/
</t>
    </r>
    <r>
      <rPr>
        <rFont val="Carlito"/>
        <color rgb="FF1155CC"/>
        <sz val="11.0"/>
        <u/>
      </rPr>
      <t>https://motcua.moj.gov.vn</t>
    </r>
  </si>
  <si>
    <r>
      <rPr>
        <rFont val="Carlito"/>
        <color rgb="FF000000"/>
        <sz val="11.0"/>
      </rPr>
      <t xml:space="preserve">- </t>
    </r>
    <r>
      <rPr>
        <rFont val="Carlito"/>
        <color rgb="FF000000"/>
        <sz val="11.0"/>
        <u/>
      </rPr>
      <t xml:space="preserve">https://motcua.angiang.gov.vn/
</t>
    </r>
    <r>
      <rPr>
        <rFont val="Carlito"/>
        <color rgb="FF1155CC"/>
        <sz val="11.0"/>
        <u/>
      </rPr>
      <t>https://motcua.moj.gov.vn</t>
    </r>
  </si>
  <si>
    <t>Giảm chi phí đi lại và thời gian cho người dân khi  thực hiện TTHC</t>
  </si>
  <si>
    <t>2.002.622</t>
  </si>
  <si>
    <r>
      <rPr>
        <rFont val="Carlito"/>
        <color rgb="FF000000"/>
        <sz val="11.0"/>
      </rPr>
      <t xml:space="preserve">- </t>
    </r>
    <r>
      <rPr>
        <rFont val="Carlito"/>
        <color rgb="FF000000"/>
        <sz val="11.0"/>
        <u/>
      </rPr>
      <t xml:space="preserve">https://motcua.angiang.gov.vn/
</t>
    </r>
    <r>
      <rPr>
        <rFont val="Carlito"/>
        <color rgb="FF1155CC"/>
        <sz val="11.0"/>
        <u/>
      </rPr>
      <t>https://motcua.moj.gov.vn</t>
    </r>
  </si>
  <si>
    <t>1.012.796</t>
  </si>
  <si>
    <t>Đính chính Giấy chứng nhận đã cấp lần đầu có sai sót</t>
  </si>
  <si>
    <r>
      <rPr>
        <rFont val="Carlito"/>
        <color rgb="FF000000"/>
        <sz val="11.0"/>
      </rPr>
      <t xml:space="preserve">- </t>
    </r>
    <r>
      <rPr>
        <rFont val="Carlito"/>
        <color rgb="FF1155CC"/>
        <sz val="11.0"/>
        <u/>
      </rPr>
      <t>https://motcua.angiang.gov.vn/</t>
    </r>
  </si>
  <si>
    <r>
      <rPr>
        <rFont val="Carlito"/>
        <color rgb="FF000000"/>
        <sz val="11.0"/>
      </rPr>
      <t xml:space="preserve">- </t>
    </r>
    <r>
      <rPr>
        <rFont val="Carlito"/>
        <color rgb="FF000000"/>
        <sz val="11.0"/>
        <u/>
      </rPr>
      <t xml:space="preserve">https://motcua.angiang.gov.vn/
</t>
    </r>
    <r>
      <rPr>
        <rFont val="Carlito"/>
        <color rgb="FF1155CC"/>
        <sz val="11.0"/>
        <u/>
      </rPr>
      <t>https://motcua.moj.gov.vn</t>
    </r>
  </si>
  <si>
    <t>Người dân phải cung cấp thông tin, giấy tờ để đối chiếu; trường hợp dữ liệu hộ tịch chưa được số hóa hoặc chưa đồng bộ phải kiểm tra, xác minh thủ công.</t>
  </si>
  <si>
    <t>Tăng cường khai thác, sử dụng dữ liệu hộ tịch điện tử; tự động điền thông tin từ Cơ sở dữ liệu hộ tịch, hạn chế yêu cầu người dân cung cấp lại thông tin đã có trên hệ thống.</t>
  </si>
  <si>
    <t>Giảm thành phần hồ sơ, giảm thời gian tra cứu, hạn chế việc người dân phải đi lại; rút ngắn thời gian giải quyết.</t>
  </si>
  <si>
    <r>
      <rPr>
        <rFont val="Carlito"/>
        <color rgb="FF000000"/>
        <sz val="11.0"/>
      </rPr>
      <t xml:space="preserve">- </t>
    </r>
    <r>
      <rPr>
        <rFont val="Carlito"/>
        <color rgb="FF000000"/>
        <sz val="11.0"/>
        <u/>
      </rPr>
      <t xml:space="preserve">https://motcua.angiang.gov.vn/
</t>
    </r>
    <r>
      <rPr>
        <rFont val="Carlito"/>
        <color rgb="FF1155CC"/>
        <sz val="11.0"/>
        <u/>
      </rPr>
      <t>https://motcua.moj.gov.vn</t>
    </r>
  </si>
  <si>
    <t>Người dân phải xuất trình bản chính để đối chiếu, việc thực hiện còn phụ thuộc vào hồ sơ giấy và sự có mặt trực tiếp của người yêu cầu.</t>
  </si>
  <si>
    <t>Rà soát, khai thác dữ liệu, bản điện tử có giá trị pháp lý từ các cơ sở dữ liệu quốc gia/chuyên ngành; thực hiện chứng thực điện tử đối với trường hợp đủ điều kiện, hạn chế yêu cầu xuất trình lại giấy tờ đã có dữ liệu.</t>
  </si>
  <si>
    <t>Giảm giấy tờ, thời gian đối chiếu; giảm chi phí và số lần đi lại của người dân, tăng tỷ lệ giải quyết trực tuyến.</t>
  </si>
  <si>
    <r>
      <rPr>
        <rFont val="Carlito"/>
        <color rgb="FF000000"/>
        <sz val="11.0"/>
      </rPr>
      <t xml:space="preserve">- </t>
    </r>
    <r>
      <rPr>
        <rFont val="Carlito"/>
        <color rgb="FF000000"/>
        <sz val="11.0"/>
        <u/>
      </rPr>
      <t xml:space="preserve">https://motcua.angiang.gov.vn/
</t>
    </r>
    <r>
      <rPr>
        <rFont val="Carlito"/>
        <color rgb="FF1155CC"/>
        <sz val="11.0"/>
        <u/>
      </rPr>
      <t>https://motcua.moj.gov.vn</t>
    </r>
  </si>
  <si>
    <t>Người yêu cầu phải trực tiếp thực hiện tại cơ quan chứng thực; một số trường hợp đặc thù cần kiểm tra, xác nhận trực tiếp, khó thực hiện trực tuyến hoàn toàn.</t>
  </si>
  <si>
    <t>Rà soát, phân loại trường hợp có thể số hóa; khai thác thông tin định danh điện tử, dữ liệu dân cư; nghiên cứu quy trình chứng thực điện tử đối với trường hợp đủ điều kiện, đồng thời giữ bước xác minh trực tiếp đối với trường hợp pháp luật bắt buộc.</t>
  </si>
  <si>
    <t>Giảm thời gian chờ đợi, đơn giản hóa quy trình đối với trường hợp đủ điều kiện; nâng cao khả năng tiếp cận dịch vụ công và giảm áp lực tại Bộ phận Một cửa.</t>
  </si>
  <si>
    <t>Liên thông</t>
  </si>
  <si>
    <r>
      <rPr>
        <rFont val="Carlito"/>
        <color rgb="FF000000"/>
        <sz val="11.0"/>
      </rPr>
      <t xml:space="preserve">- </t>
    </r>
    <r>
      <rPr>
        <rFont val="Carlito"/>
        <color rgb="FF000000"/>
        <sz val="11.0"/>
        <u/>
      </rPr>
      <t xml:space="preserve">https://motcua.angiang.gov.vn/
</t>
    </r>
    <r>
      <rPr>
        <rFont val="Carlito"/>
        <color rgb="FF1155CC"/>
        <sz val="11.0"/>
        <u/>
      </rPr>
      <t>https://motcua.moj.gov.vn</t>
    </r>
  </si>
  <si>
    <t>Việc thực hiện còn phụ thuộc vào việc khai thác, đối chiếu thông tin trên nhiều hệ thống; một số trường hợp dữ liệu chưa đồng bộ, phải bổ sung hoặc kiểm tra thủ công.</t>
  </si>
  <si>
    <t>Khai thác thông tin từ Cơ sở dữ liệu quốc gia về dân cư, Cơ sở dữ liệu hộ tịch và dữ liệu BHXH; tự động liên thông, chia sẻ thông tin giữa các cơ quan, hạn chế yêu cầu người dân cung cấp lại thông tin đã có.</t>
  </si>
  <si>
    <t>Giảm thành phần hồ sơ, giảm thời gian xử lý và số lần người dân phải đi lại; tăng tỷ lệ hồ sơ trực tuyến, nâng cao hiệu quả giải quyết liên thông 03 thủ tục.</t>
  </si>
  <si>
    <r>
      <rPr>
        <rFont val="Carlito"/>
        <color rgb="FF000000"/>
        <sz val="11.0"/>
      </rPr>
      <t xml:space="preserve">- </t>
    </r>
    <r>
      <rPr>
        <rFont val="Carlito"/>
        <color rgb="FF000000"/>
        <sz val="11.0"/>
        <u/>
      </rPr>
      <t xml:space="preserve">https://motcua.angiang.gov.vn/
</t>
    </r>
    <r>
      <rPr>
        <rFont val="Carlito"/>
        <color rgb="FF1155CC"/>
        <sz val="11.0"/>
        <u/>
      </rPr>
      <t>https://motcua.moj.gov.vn</t>
    </r>
  </si>
  <si>
    <t>CSDLQG về Dân cư; CSDL hộ tịch điện tử</t>
  </si>
  <si>
    <t>Người yêu cầu phải cung cấp thông tin về tình trạng hôn nhân; trường hợp đã từng đăng ký thường trú hoặc đăng ký kết hôn ở nơi khác có thể phải xác minh, tra cứu thông tin, làm phát sinh thời gian xử lý</t>
  </si>
  <si>
    <t>Khai thác thông tin từ Cơ sở dữ liệu hộ tịch điện tử và Cơ sở dữ liệu quốc gia về dân cư để xác định tình trạng hôn nhân; tự động điền thông tin, hạn chế yêu cầu người dân cung cấp lại giấy tờ, thông tin đã có trên hệ thống.</t>
  </si>
  <si>
    <t>Giảm thành phần hồ sơ và thời gian giải quyết; hạn chế việc xác minh thủ công, giảm số lần người dân đi lại; nâng cao tỷ lệ hồ sơ trực tuyến và hiệu quả giải quyết TTHC.</t>
  </si>
  <si>
    <r>
      <rPr>
        <rFont val="Carlito"/>
        <color rgb="FF000000"/>
        <sz val="11.0"/>
      </rPr>
      <t xml:space="preserve">- </t>
    </r>
    <r>
      <rPr>
        <rFont val="Carlito"/>
        <color rgb="FF000000"/>
        <sz val="11.0"/>
        <u/>
      </rPr>
      <t xml:space="preserve">https://motcua.angiang.gov.vn/
</t>
    </r>
    <r>
      <rPr>
        <rFont val="Carlito"/>
        <color rgb="FF1155CC"/>
        <sz val="11.0"/>
        <u/>
      </rPr>
      <t>https://motcua.moj.gov.vn</t>
    </r>
  </si>
  <si>
    <t>Người yêu cầu phải trực tiếp thực hiện tại cơ quan chứng thực; một số trường hợp đặc thù cần kiểm tra, xác nhận trực tiếp, khó thực hiện trực tuyến toàn trình</t>
  </si>
  <si>
    <r>
      <rPr>
        <rFont val="Carlito"/>
        <color rgb="FF000000"/>
        <sz val="11.0"/>
      </rPr>
      <t xml:space="preserve">- </t>
    </r>
    <r>
      <rPr>
        <rFont val="Carlito"/>
        <color rgb="FF000000"/>
        <sz val="11.0"/>
        <u/>
      </rPr>
      <t xml:space="preserve">https://motcua.angiang.gov.vn/
</t>
    </r>
    <r>
      <rPr>
        <rFont val="Carlito"/>
        <color rgb="FF1155CC"/>
        <sz val="11.0"/>
        <u/>
      </rPr>
      <t>https://motcua.moj.gov.vn</t>
    </r>
  </si>
  <si>
    <t>Chưa thực hiện được TTHC toàn trình</t>
  </si>
  <si>
    <t>Đảm bảo nâng tỷ lệ hồ sơ giải quyết TTHC  toàn trình; Hạn chế thao tác nhiều lần trên môi trường điện tử</t>
  </si>
  <si>
    <r>
      <rPr>
        <rFont val="Carlito"/>
        <color rgb="FF000000"/>
        <sz val="11.0"/>
      </rPr>
      <t xml:space="preserve">- </t>
    </r>
    <r>
      <rPr>
        <rFont val="Carlito"/>
        <color rgb="FF000000"/>
        <sz val="11.0"/>
        <u/>
      </rPr>
      <t xml:space="preserve">https://motcua.angiang.gov.vn/
</t>
    </r>
    <r>
      <rPr>
        <rFont val="Carlito"/>
        <color rgb="FF1155CC"/>
        <sz val="11.0"/>
        <u/>
      </rPr>
      <t>https://motcua.moj.gov.vn</t>
    </r>
  </si>
  <si>
    <t>Hệ thống liên thông còn bị lỗi</t>
  </si>
  <si>
    <t>Đảm bảo hệ thống liên thông được hoạt động ổn định</t>
  </si>
  <si>
    <r>
      <rPr>
        <rFont val="Carlito"/>
        <color rgb="FF000000"/>
        <sz val="11.0"/>
      </rPr>
      <t xml:space="preserve">- </t>
    </r>
    <r>
      <rPr>
        <rFont val="Carlito"/>
        <color rgb="FF000000"/>
        <sz val="11.0"/>
        <u/>
      </rPr>
      <t xml:space="preserve">https://motcua.angiang.gov.vn/
</t>
    </r>
    <r>
      <rPr>
        <rFont val="Carlito"/>
        <color rgb="FF1155CC"/>
        <sz val="11.0"/>
        <u/>
      </rPr>
      <t>https://motcua.moj.gov.vn</t>
    </r>
  </si>
  <si>
    <t>Đảm bảo hệ thống được hoạt động ổn định</t>
  </si>
  <si>
    <t>Đảm bảo thời gian giải quyết TTHC</t>
  </si>
  <si>
    <t>hộ tịch</t>
  </si>
  <si>
    <r>
      <rPr>
        <rFont val="Carlito"/>
        <color rgb="FF000000"/>
        <sz val="11.0"/>
      </rPr>
      <t xml:space="preserve">- </t>
    </r>
    <r>
      <rPr>
        <rFont val="Carlito"/>
        <color rgb="FF000000"/>
        <sz val="11.0"/>
        <u/>
      </rPr>
      <t xml:space="preserve">https://motcua.angiang.gov.vn/
</t>
    </r>
    <r>
      <rPr>
        <rFont val="Carlito"/>
        <color rgb="FF1155CC"/>
        <sz val="11.0"/>
        <u/>
      </rPr>
      <t>https://motcua.moj.gov.vn</t>
    </r>
  </si>
  <si>
    <r>
      <rPr>
        <rFont val="Carlito"/>
        <color rgb="FF434343"/>
        <sz val="11.0"/>
        <u/>
      </rPr>
      <t xml:space="preserve">https://motcua.angiang.gov.vn/
</t>
    </r>
    <r>
      <rPr>
        <rFont val="Carlito"/>
        <color rgb="FF1155CC"/>
        <sz val="11.0"/>
        <u/>
      </rPr>
      <t>https://motcua.moj.gov.vn/</t>
    </r>
  </si>
  <si>
    <t>DVC trực tuyến toàn trình</t>
  </si>
  <si>
    <r>
      <rPr>
        <rFont val="Carlito"/>
        <color rgb="FF434343"/>
        <sz val="11.0"/>
        <u/>
      </rPr>
      <t xml:space="preserve">https://motcua.angiang.gov.vn/
</t>
    </r>
    <r>
      <rPr>
        <rFont val="Carlito"/>
        <color rgb="FF1155CC"/>
        <sz val="11.0"/>
        <u/>
      </rPr>
      <t>https://motcua.moj.gov.vn/</t>
    </r>
  </si>
  <si>
    <r>
      <rPr>
        <rFont val="Carlito"/>
        <color rgb="FF434343"/>
        <sz val="11.0"/>
        <u/>
      </rPr>
      <t xml:space="preserve">https://motcua.angiang.gov.vn/
</t>
    </r>
    <r>
      <rPr>
        <rFont val="Carlito"/>
        <color rgb="FF1155CC"/>
        <sz val="11.0"/>
        <u/>
      </rPr>
      <t>https://motcua.moj.gov.vn/</t>
    </r>
  </si>
  <si>
    <t xml:space="preserve">https://motcua.angiang.gov.vn/
https://motcua.moh.gov.vn/vi/
</t>
  </si>
  <si>
    <r>
      <rPr>
        <rFont val="Carlito"/>
        <color rgb="FF434343"/>
        <sz val="11.0"/>
        <u/>
      </rPr>
      <t xml:space="preserve">https://motcua.angiang.gov.vn/
</t>
    </r>
    <r>
      <rPr>
        <rFont val="Carlito"/>
        <color rgb="FF1155CC"/>
        <sz val="11.0"/>
        <u/>
      </rPr>
      <t>https://motcua.moj.gov.vn/</t>
    </r>
  </si>
  <si>
    <r>
      <rPr>
        <rFont val="Carlito"/>
        <sz val="11.0"/>
      </rPr>
      <t xml:space="preserve">- https://motcua.angiang.gov.vn/
- </t>
    </r>
    <r>
      <rPr>
        <rFont val="Carlito"/>
        <color rgb="FF1155CC"/>
        <sz val="11.0"/>
        <u/>
      </rPr>
      <t>https://motcua.moj.gov.vn/</t>
    </r>
  </si>
  <si>
    <r>
      <rPr>
        <rFont val="Carlito"/>
        <sz val="11.0"/>
      </rPr>
      <t xml:space="preserve">- https://motcua.angiang.gov.vn/
- </t>
    </r>
    <r>
      <rPr>
        <rFont val="Carlito"/>
        <color rgb="FF1155CC"/>
        <sz val="11.0"/>
        <u/>
      </rPr>
      <t>https://motcua.moj.gov.vn/</t>
    </r>
  </si>
  <si>
    <r>
      <rPr>
        <rFont val="Carlito"/>
        <sz val="11.0"/>
      </rPr>
      <t xml:space="preserve">- https://motcua.angiang.gov.vn/
- </t>
    </r>
    <r>
      <rPr>
        <rFont val="Carlito"/>
        <color rgb="FF1155CC"/>
        <sz val="11.0"/>
        <u/>
      </rPr>
      <t>https://motcua.moj.gov.vn/</t>
    </r>
  </si>
  <si>
    <r>
      <rPr>
        <rFont val="Carlito"/>
        <sz val="11.0"/>
      </rPr>
      <t xml:space="preserve">- https://motcua.angiang.gov.vn/
- </t>
    </r>
    <r>
      <rPr>
        <rFont val="Carlito"/>
        <color rgb="FF1155CC"/>
        <sz val="11.0"/>
        <u/>
      </rPr>
      <t>https://motcua.moj.gov.vn/</t>
    </r>
  </si>
  <si>
    <r>
      <rPr>
        <rFont val="Carlito"/>
        <sz val="11.0"/>
      </rPr>
      <t xml:space="preserve">- https://motcua.angiang.gov.vn/
- </t>
    </r>
    <r>
      <rPr>
        <rFont val="Carlito"/>
        <color rgb="FF1155CC"/>
        <sz val="11.0"/>
        <u/>
      </rPr>
      <t>https://motcua.moj.gov.vn/</t>
    </r>
  </si>
  <si>
    <r>
      <rPr>
        <rFont val="Carlito"/>
        <sz val="11.0"/>
      </rPr>
      <t xml:space="preserve">- https://motcua.angiang.gov.vn/
- </t>
    </r>
    <r>
      <rPr>
        <rFont val="Carlito"/>
        <color rgb="FF1155CC"/>
        <sz val="11.0"/>
        <u/>
      </rPr>
      <t>https://motcua.moj.gov.vn/</t>
    </r>
  </si>
  <si>
    <t>Cấp bản sao trích lục hộ tịch; Bản sao giấy khai sinh</t>
  </si>
  <si>
    <r>
      <rPr>
        <rFont val="Carlito"/>
        <sz val="11.0"/>
      </rPr>
      <t xml:space="preserve">- https://motcua.angiang.gov.vn/
- </t>
    </r>
    <r>
      <rPr>
        <rFont val="Carlito"/>
        <color rgb="FF1155CC"/>
        <sz val="11.0"/>
        <u/>
      </rPr>
      <t>https://motcua.moj.gov.vn/</t>
    </r>
  </si>
  <si>
    <r>
      <rPr>
        <rFont val="Carlito"/>
        <color rgb="FF000000"/>
        <sz val="11.0"/>
      </rPr>
      <t xml:space="preserve">- </t>
    </r>
    <r>
      <rPr>
        <rFont val="Carlito"/>
        <color rgb="FF000000"/>
        <sz val="11.0"/>
        <u/>
      </rPr>
      <t>https://motcua.angiang.gov.vn/</t>
    </r>
    <r>
      <rPr>
        <rFont val="Carlito"/>
        <color rgb="FF000000"/>
        <sz val="11.0"/>
      </rPr>
      <t xml:space="preserve">
</t>
    </r>
    <r>
      <rPr>
        <rFont val="Carlito"/>
        <color rgb="FF000000"/>
        <sz val="11.0"/>
        <u/>
      </rPr>
      <t>https://hokinhdoanh.dkkd.gov.vn/</t>
    </r>
  </si>
  <si>
    <r>
      <rPr>
        <rFont val="Carlito"/>
        <sz val="11.0"/>
      </rPr>
      <t xml:space="preserve">- https://motcua.angiang.gov.vn/
- </t>
    </r>
    <r>
      <rPr>
        <rFont val="Carlito"/>
        <color rgb="FF1155CC"/>
        <sz val="11.0"/>
        <u/>
      </rPr>
      <t>https://motcua.moj.gov.vn/</t>
    </r>
  </si>
  <si>
    <t xml:space="preserve">Có </t>
  </si>
  <si>
    <r>
      <rPr>
        <rFont val="Carlito"/>
        <sz val="11.0"/>
      </rPr>
      <t xml:space="preserve">- https://motcua.angiang.gov.vn/
- </t>
    </r>
    <r>
      <rPr>
        <rFont val="Carlito"/>
        <color rgb="FF1155CC"/>
        <sz val="11.0"/>
        <u/>
      </rPr>
      <t>https://motcua.moj.gov.vn/</t>
    </r>
  </si>
  <si>
    <t>01/7/2025 đến 14/8/2026</t>
  </si>
  <si>
    <r>
      <rPr>
        <rFont val="Carlito"/>
        <sz val="11.0"/>
      </rPr>
      <t xml:space="preserve">- https://motcua.angiang.gov.vn/
- </t>
    </r>
    <r>
      <rPr>
        <rFont val="Carlito"/>
        <color rgb="FF1155CC"/>
        <sz val="11.0"/>
        <u/>
      </rPr>
      <t>https://motcua.moj.gov.vn/</t>
    </r>
  </si>
  <si>
    <t>Cơ sở dữ liệu</t>
  </si>
  <si>
    <r>
      <rPr>
        <rFont val="Carlito"/>
        <sz val="11.0"/>
      </rPr>
      <t xml:space="preserve">- https://motcua.angiang.gov.vn/
- </t>
    </r>
    <r>
      <rPr>
        <rFont val="Carlito"/>
        <color rgb="FF1155CC"/>
        <sz val="11.0"/>
        <u/>
      </rPr>
      <t>https://motcua.moj.gov.vn/</t>
    </r>
  </si>
  <si>
    <t>Tra cứu dữ liệu đôi lúc bị lỗi</t>
  </si>
  <si>
    <t>Khắc phục lỗi tra cứu dữ liệu và hồ sơ</t>
  </si>
  <si>
    <r>
      <rPr>
        <rFont val="Carlito"/>
        <sz val="11.0"/>
      </rPr>
      <t xml:space="preserve">- https://motcua.angiang.gov.vn/
- </t>
    </r>
    <r>
      <rPr>
        <rFont val="Carlito"/>
        <color rgb="FF1155CC"/>
        <sz val="11.0"/>
        <u/>
      </rPr>
      <t>https://motcua.moj.gov.vn/</t>
    </r>
  </si>
  <si>
    <r>
      <rPr>
        <rFont val="Carlito"/>
        <sz val="11.0"/>
      </rPr>
      <t xml:space="preserve">- https://motcua.angiang.gov.vn/
- </t>
    </r>
    <r>
      <rPr>
        <rFont val="Carlito"/>
        <color rgb="FF1155CC"/>
        <sz val="11.0"/>
        <u/>
      </rPr>
      <t>https://motcua.moj.gov.vn/</t>
    </r>
  </si>
  <si>
    <r>
      <rPr>
        <rFont val="Carlito"/>
        <sz val="11.0"/>
      </rPr>
      <t xml:space="preserve">- https://motcua.angiang.gov.vn/
- </t>
    </r>
    <r>
      <rPr>
        <rFont val="Carlito"/>
        <color rgb="FF1155CC"/>
        <sz val="11.0"/>
        <u/>
      </rPr>
      <t>https://motcua.moj.gov.vn/</t>
    </r>
  </si>
  <si>
    <r>
      <rPr>
        <rFont val="Carlito"/>
        <color rgb="FF434343"/>
        <sz val="11.0"/>
        <u/>
      </rPr>
      <t xml:space="preserve">https://motcua.moj.gov.vn/
</t>
    </r>
    <r>
      <rPr>
        <rFont val="Carlito"/>
        <color rgb="FF1155CC"/>
        <sz val="11.0"/>
        <u/>
      </rPr>
      <t>https://motcua.angiang.gov.vn/</t>
    </r>
  </si>
  <si>
    <r>
      <rPr>
        <rFont val="Carlito"/>
        <color rgb="FF434343"/>
        <sz val="11.0"/>
        <u/>
      </rPr>
      <t xml:space="preserve">https://motcua.moj.gov.vn/
</t>
    </r>
    <r>
      <rPr>
        <rFont val="Carlito"/>
        <color rgb="FF1155CC"/>
        <sz val="11.0"/>
        <u/>
      </rPr>
      <t>https://motcua.angiang.gov.vn/</t>
    </r>
  </si>
  <si>
    <r>
      <rPr>
        <rFont val="Carlito"/>
        <color rgb="FF434343"/>
        <sz val="11.0"/>
        <u/>
      </rPr>
      <t xml:space="preserve">https://motcua.moj.gov.vn/
</t>
    </r>
    <r>
      <rPr>
        <rFont val="Carlito"/>
        <color rgb="FF1155CC"/>
        <sz val="11.0"/>
        <u/>
      </rPr>
      <t>https://motcua.angiang.gov.vn/</t>
    </r>
  </si>
  <si>
    <t xml:space="preserve"> tra cứu dữ liệu dân cư  bị lỗi</t>
  </si>
  <si>
    <r>
      <rPr>
        <rFont val="Carlito"/>
        <color rgb="FF434343"/>
        <sz val="11.0"/>
        <u/>
      </rPr>
      <t xml:space="preserve">https://motcua.moj.gov.vn/
</t>
    </r>
    <r>
      <rPr>
        <rFont val="Carlito"/>
        <color rgb="FF1155CC"/>
        <sz val="11.0"/>
        <u/>
      </rPr>
      <t>https://motcua.angiang.gov.vn/</t>
    </r>
  </si>
  <si>
    <r>
      <rPr>
        <rFont val="Carlito"/>
        <color rgb="FF434343"/>
        <sz val="11.0"/>
        <u/>
      </rPr>
      <t xml:space="preserve">https://motcua.moj.gov.vn/
</t>
    </r>
    <r>
      <rPr>
        <rFont val="Carlito"/>
        <color rgb="FF1155CC"/>
        <sz val="11.0"/>
        <u/>
      </rPr>
      <t>https://motcua.angiang.gov.vn/</t>
    </r>
  </si>
  <si>
    <t>https://hokinhdoanh.dkkd.gov.vn</t>
  </si>
  <si>
    <t>21.002.621</t>
  </si>
  <si>
    <r>
      <rPr>
        <rFont val="Carlito"/>
        <color rgb="FF434343"/>
        <sz val="11.0"/>
        <u/>
      </rPr>
      <t xml:space="preserve">https://motcua.moj.gov.vn/
</t>
    </r>
    <r>
      <rPr>
        <rFont val="Carlito"/>
        <color rgb="FF1155CC"/>
        <sz val="11.0"/>
        <u/>
      </rPr>
      <t>https://motcua.angiang.gov.vn/</t>
    </r>
  </si>
  <si>
    <t>1.013949</t>
  </si>
  <si>
    <r>
      <rPr>
        <rFont val="Carlito"/>
        <color rgb="FF434343"/>
        <sz val="11.0"/>
        <u/>
      </rPr>
      <t xml:space="preserve">
</t>
    </r>
    <r>
      <rPr>
        <rFont val="Carlito"/>
        <color rgb="FF1155CC"/>
        <sz val="11.0"/>
        <u/>
      </rPr>
      <t>https://motcua.angiang.gov.vn/</t>
    </r>
  </si>
  <si>
    <t>Thực hiện một phần</t>
  </si>
  <si>
    <r>
      <rPr>
        <rFont val="Carlito"/>
        <color rgb="FF434343"/>
        <sz val="11.0"/>
        <u/>
      </rPr>
      <t xml:space="preserve">https://motcua.moj.gov.vn/
</t>
    </r>
    <r>
      <rPr>
        <rFont val="Carlito"/>
        <color rgb="FF1155CC"/>
        <sz val="11.0"/>
        <u/>
      </rPr>
      <t>https://motcua.angiang.gov.vn/</t>
    </r>
  </si>
  <si>
    <r>
      <rPr>
        <rFont val="Carlito"/>
        <color rgb="FF434343"/>
        <sz val="11.0"/>
        <u/>
      </rPr>
      <t xml:space="preserve">https://motcua.moj.gov.vn/
</t>
    </r>
    <r>
      <rPr>
        <rFont val="Carlito"/>
        <color rgb="FF1155CC"/>
        <sz val="11.0"/>
        <u/>
      </rPr>
      <t>https://motcua.angiang.gov.vn/</t>
    </r>
  </si>
  <si>
    <t>Sớm thực hiện trực tuyến toàn trình</t>
  </si>
  <si>
    <r>
      <rPr>
        <rFont val="Carlito"/>
        <color rgb="FF434343"/>
        <sz val="11.0"/>
        <u/>
      </rPr>
      <t xml:space="preserve">https://motcua.moj.gov.vn/
</t>
    </r>
    <r>
      <rPr>
        <rFont val="Carlito"/>
        <color rgb="FF1155CC"/>
        <sz val="11.0"/>
        <u/>
      </rPr>
      <t>https://motcua.angiang.gov.vn/</t>
    </r>
  </si>
  <si>
    <r>
      <rPr>
        <rFont val="Carlito"/>
        <color rgb="FF434343"/>
        <sz val="11.0"/>
        <u/>
      </rPr>
      <t xml:space="preserve">https://motcua.moj.gov.vn/
</t>
    </r>
    <r>
      <rPr>
        <rFont val="Carlito"/>
        <color rgb="FF1155CC"/>
        <sz val="11.0"/>
        <u/>
      </rPr>
      <t>https://motcua.angiang.gov.vn/</t>
    </r>
  </si>
  <si>
    <r>
      <rPr>
        <rFont val="Carlito"/>
        <color rgb="FF434343"/>
        <sz val="11.0"/>
        <u/>
      </rPr>
      <t xml:space="preserve">https://motcua.moj.gov.vn/
</t>
    </r>
    <r>
      <rPr>
        <rFont val="Carlito"/>
        <color rgb="FF1155CC"/>
        <sz val="11.0"/>
        <u/>
      </rPr>
      <t>https://motcua.angiang.gov.vn/</t>
    </r>
  </si>
  <si>
    <r>
      <rPr>
        <rFont val="Carlito"/>
        <color rgb="FF434343"/>
        <sz val="11.0"/>
        <u/>
      </rPr>
      <t xml:space="preserve">https://motcua.moj.gov.vn/
</t>
    </r>
    <r>
      <rPr>
        <rFont val="Carlito"/>
        <color rgb="FF1155CC"/>
        <sz val="11.0"/>
        <u/>
      </rPr>
      <t>https://motcua.angiang.gov.vn/</t>
    </r>
  </si>
  <si>
    <t>Từ 1/7/2025 đến 14/8/2026</t>
  </si>
  <si>
    <t>Tiến trình giải quyết sẽ nhanh hơn</t>
  </si>
  <si>
    <r>
      <rPr>
        <rFont val="Carlito"/>
        <sz val="11.0"/>
      </rPr>
      <t xml:space="preserve">-https://motcua.angiang.gov.vn/
- </t>
    </r>
    <r>
      <rPr>
        <rFont val="Carlito"/>
        <color rgb="FF1155CC"/>
        <sz val="11.0"/>
        <u/>
      </rPr>
      <t>https://motcua.moj.gov.vn/</t>
    </r>
  </si>
  <si>
    <t>Đề xuất thực hiện toàn trình</t>
  </si>
  <si>
    <t>Kiểm soát thủ tục hành chính nhanh hơn</t>
  </si>
  <si>
    <t>Chứng thực bản sao từ bản chính giấy tờ, văn bản do cơ quan, tổ chức 
có thẩm quyền của Việt Nam; cơ quan, tổ chức có thẩm quyền của nước
 ngoài; cơ quan, tổ chức có thẩm quyền của Việt Nam liên kết với cơ 
quan, tổ chức có thẩm quyền của nước ngoài cấp hoặc chứng nhận</t>
  </si>
  <si>
    <r>
      <rPr>
        <rFont val="Carlito"/>
        <sz val="11.0"/>
      </rPr>
      <t xml:space="preserve">-https://motcua.angiang.gov.vn/
- </t>
    </r>
    <r>
      <rPr>
        <rFont val="Carlito"/>
        <color rgb="FF1155CC"/>
        <sz val="11.0"/>
        <u/>
      </rPr>
      <t>https://motcua.moj.gov.vn/</t>
    </r>
  </si>
  <si>
    <t>Chứng thực giao dịch liên quan đến tài sản là động sản, quyền sử 
dụng đất, nhà ở</t>
  </si>
  <si>
    <r>
      <rPr>
        <rFont val="Carlito"/>
        <sz val="11.0"/>
      </rPr>
      <t xml:space="preserve">-https://motcua.angiang.gov.vn/
- </t>
    </r>
    <r>
      <rPr>
        <rFont val="Carlito"/>
        <color rgb="FF1155CC"/>
        <sz val="11.0"/>
        <u/>
      </rPr>
      <t>https://motcua.moj.gov.vn/</t>
    </r>
  </si>
  <si>
    <r>
      <rPr>
        <rFont val="Carlito"/>
        <sz val="11.0"/>
      </rPr>
      <t xml:space="preserve">-https://motcua.angiang.gov.vn/
- </t>
    </r>
    <r>
      <rPr>
        <rFont val="Carlito"/>
        <color rgb="FF1155CC"/>
        <sz val="11.0"/>
        <u/>
      </rPr>
      <t>https://motcua.moj.gov.vn/</t>
    </r>
  </si>
  <si>
    <t>Thủ tục chứng thực chữ ký trong các giấy tờ, văn bản (áp dụng cho 
cả trường hợp chứng thực điểm chỉ và trường hợp người yêu cầu 
chứng thực không thể ký, không thể điểm chỉ được)</t>
  </si>
  <si>
    <r>
      <rPr>
        <rFont val="Carlito"/>
        <sz val="11.0"/>
      </rPr>
      <t xml:space="preserve">-https://motcua.angiang.gov.vn/
- </t>
    </r>
    <r>
      <rPr>
        <rFont val="Carlito"/>
        <color rgb="FF1155CC"/>
        <sz val="11.0"/>
        <u/>
      </rPr>
      <t>https://motcua.moj.gov.vn/</t>
    </r>
  </si>
  <si>
    <r>
      <rPr>
        <rFont val="Carlito"/>
        <sz val="11.0"/>
      </rPr>
      <t xml:space="preserve">-https://motcua.angiang.gov.vn/
- </t>
    </r>
    <r>
      <rPr>
        <rFont val="Carlito"/>
        <color rgb="FF1155CC"/>
        <sz val="11.0"/>
        <u/>
      </rPr>
      <t>https://motcua.moj.gov.vn/</t>
    </r>
  </si>
  <si>
    <t>-https://motcua.angiang.gov.vn/
- https://motcua.moj.gov.vn/</t>
  </si>
  <si>
    <t>Trực tuyến một phần</t>
  </si>
  <si>
    <t>Nguyên cứu thực hiện dịch vụ công trực tuyến toàn trình</t>
  </si>
  <si>
    <t>Bộ phận kiểm soát thủ tục hành chính chỉ theo dõi được kết quả cấp Giấy khaisinh, khoongtheo dõi được tiến độ giải quyết đối với 02 thủ tục liên thông (đăng ký thường trú và cấp thẻ bảo hiểm y tế)</t>
  </si>
  <si>
    <t>Cấu trúc sao cho Bộ phận kiểm soát thủ tục hành chính chỉ theo dõi được kết quả cấp Giấy khaisinh, khoongtheo dõi được tiến độ giải quyết đối với 02 thủ tục liên thông (đăng ký thường trú và cấp thẻ bảo hiểm y tế)</t>
  </si>
  <si>
    <t>Kiểm soát thủ tục hành chính chặt chẽ hơn</t>
  </si>
  <si>
    <t>- https://motcua.moj.gov.vn/</t>
  </si>
  <si>
    <t>Nâng lên trực tuyến toàn trình</t>
  </si>
  <si>
    <r>
      <rPr>
        <rFont val="Carlito"/>
        <color rgb="FF1155CC"/>
        <sz val="11.0"/>
        <u/>
      </rPr>
      <t>https://motcua.angiang.gov.vn/</t>
    </r>
    <r>
      <rPr>
        <rFont val="Carlito"/>
        <sz val="11.0"/>
      </rPr>
      <t xml:space="preserve">
</t>
    </r>
    <r>
      <rPr>
        <rFont val="Carlito"/>
        <color rgb="FF1155CC"/>
        <sz val="11.0"/>
        <u/>
      </rPr>
      <t>https://motcua.moj.gov.vn/</t>
    </r>
  </si>
  <si>
    <r>
      <rPr>
        <rFont val="Carlito"/>
        <color rgb="FF1155CC"/>
        <sz val="11.0"/>
        <u/>
      </rPr>
      <t>https://motcua.angiang.gov.vn/</t>
    </r>
    <r>
      <rPr>
        <rFont val="Carlito"/>
        <sz val="11.0"/>
      </rPr>
      <t xml:space="preserve">
</t>
    </r>
    <r>
      <rPr>
        <rFont val="Carlito"/>
        <color rgb="FF1155CC"/>
        <sz val="11.0"/>
        <u/>
      </rPr>
      <t>https://motcua.moj.gov.vn/</t>
    </r>
  </si>
  <si>
    <t xml:space="preserve">
Hộ tịch - Đăng ký thường trú - Quản lý thu, Sổ - thẻ</t>
  </si>
  <si>
    <r>
      <rPr>
        <rFont val="Carlito"/>
        <color rgb="FF1155CC"/>
        <sz val="11.0"/>
        <u/>
      </rPr>
      <t>https://motcua.angiang.gov.vn/</t>
    </r>
    <r>
      <rPr>
        <rFont val="Carlito"/>
        <sz val="11.0"/>
      </rPr>
      <t xml:space="preserve">/
</t>
    </r>
  </si>
  <si>
    <r>
      <rPr>
        <rFont val="Carlito"/>
        <color rgb="FF1155CC"/>
        <sz val="11.0"/>
        <u/>
      </rPr>
      <t>https://motcua.angiang.gov.vn/</t>
    </r>
    <r>
      <rPr>
        <rFont val="Carlito"/>
        <sz val="11.0"/>
      </rPr>
      <t xml:space="preserve">
</t>
    </r>
    <r>
      <rPr>
        <rFont val="Carlito"/>
        <color rgb="FF1155CC"/>
        <sz val="11.0"/>
        <u/>
      </rPr>
      <t>https://motcua.moj.gov.vn/</t>
    </r>
  </si>
  <si>
    <r>
      <rPr>
        <rFont val="Carlito"/>
        <color rgb="FF1155CC"/>
        <sz val="11.0"/>
        <u/>
      </rPr>
      <t>https://motcua.angiang.gov.vn/</t>
    </r>
    <r>
      <rPr>
        <rFont val="Carlito"/>
        <sz val="11.0"/>
      </rPr>
      <t xml:space="preserve">
</t>
    </r>
    <r>
      <rPr>
        <rFont val="Carlito"/>
        <color rgb="FF1155CC"/>
        <sz val="11.0"/>
        <u/>
      </rPr>
      <t>https://motcua.moj.gov.vn/</t>
    </r>
  </si>
  <si>
    <t>Khai thác từ cơ sở dữ liệu hộ tịch điện tử</t>
  </si>
  <si>
    <r>
      <rPr>
        <rFont val="Carlito"/>
        <color rgb="FF1155CC"/>
        <sz val="11.0"/>
        <u/>
      </rPr>
      <t>https://motcua.angiang.gov.vn/</t>
    </r>
    <r>
      <rPr>
        <rFont val="Carlito"/>
        <sz val="11.0"/>
      </rPr>
      <t xml:space="preserve">
</t>
    </r>
    <r>
      <rPr>
        <rFont val="Carlito"/>
        <color rgb="FF1155CC"/>
        <sz val="11.0"/>
        <u/>
      </rPr>
      <t>https://motcua.moj.gov.vn/</t>
    </r>
  </si>
  <si>
    <t>CSDL hộ tịch điện tử, CSDL quốc gia về dân cư</t>
  </si>
  <si>
    <r>
      <rPr>
        <rFont val="Carlito"/>
        <color rgb="FF1155CC"/>
        <sz val="11.0"/>
        <u/>
      </rPr>
      <t>https://motcua.angiang.gov.vn/</t>
    </r>
    <r>
      <rPr>
        <rFont val="Carlito"/>
        <sz val="11.0"/>
      </rPr>
      <t xml:space="preserve">
</t>
    </r>
    <r>
      <rPr>
        <rFont val="Carlito"/>
        <color rgb="FF1155CC"/>
        <sz val="11.0"/>
        <u/>
      </rPr>
      <t>https://motcua.moj.gov.vn/</t>
    </r>
  </si>
  <si>
    <t>Trực tuyến một phần
Một số tường hợp còn phải tra cứu, xác minh thông tin tình trạng hôn nhân, làm phát sinh thời gian xử lý hồ sơ</t>
  </si>
  <si>
    <t>Nâng lên trực tuyến toàn trình
Tăng cường khai thác, tra cứu dữ liệu hộ tịch và cư trú; đẩy mạnh liên thông, chia sẽ dữ liệu để giảm việc xác minh thủ công và giấy tờ người dân phải cung cấp</t>
  </si>
  <si>
    <t>Tăng tỷ lệ DVC TT toàn phần cho địa phương. Giảm thời gian tra cứu, xác minh, rút ngắn thời gian giải quyết hồ sơ, nâng cao chất lượng cung cấp DVC</t>
  </si>
  <si>
    <t>Liên thông thủ tục hành chính về đăng ký khai sinh, đăng ký thường trú, cấp thẻ BHYT cho trẻ em dưới 6 tuổi</t>
  </si>
  <si>
    <r>
      <rPr>
        <rFont val="Carlito"/>
        <color rgb="FF1155CC"/>
        <sz val="11.0"/>
        <u/>
      </rPr>
      <t>https://motcua.angiang.gov.vn/</t>
    </r>
    <r>
      <rPr>
        <rFont val="Carlito"/>
        <sz val="11.0"/>
      </rPr>
      <t xml:space="preserve">
</t>
    </r>
  </si>
  <si>
    <t>CSDL hộ tịch điện tử, CSDL quốc gia về dân cư, CSDL BHXH, CSDL cư trú</t>
  </si>
  <si>
    <r>
      <rPr>
        <rFont val="Carlito"/>
        <color rgb="FF1155CC"/>
        <sz val="11.0"/>
        <u/>
      </rPr>
      <t>https://motcua.angiang.gov.vn/</t>
    </r>
    <r>
      <rPr>
        <rFont val="Carlito"/>
        <sz val="11.0"/>
      </rPr>
      <t xml:space="preserve">
</t>
    </r>
    <r>
      <rPr>
        <rFont val="Carlito"/>
        <color rgb="FF1155CC"/>
        <sz val="11.0"/>
        <u/>
      </rPr>
      <t>https://motcua.moj.gov.vn/</t>
    </r>
  </si>
  <si>
    <t>trực tuyến một phần</t>
  </si>
  <si>
    <t>nâng lên thực hiện trực tuyến toàn trình</t>
  </si>
  <si>
    <r>
      <rPr>
        <rFont val="Carlito"/>
        <color rgb="FF1155CC"/>
        <sz val="11.0"/>
        <u/>
      </rPr>
      <t>https://motcua.angiang.gov.vn/</t>
    </r>
    <r>
      <rPr>
        <rFont val="Carlito"/>
        <sz val="11.0"/>
      </rPr>
      <t xml:space="preserve">
</t>
    </r>
    <r>
      <rPr>
        <rFont val="Carlito"/>
        <color rgb="FF1155CC"/>
        <sz val="11.0"/>
        <u/>
      </rPr>
      <t>https://motcua.moj.gov.vn/</t>
    </r>
  </si>
  <si>
    <t xml:space="preserve">Việc điền thông tin vào mẫu tờ khai điện tử yêu cầu cấp bản sao trích lục hộ tịch, Đối với Tờ khai cấp trích lục bản sao khai sinh chưa có trường để nhập thông tin của cha và mẹ hoặc thông tin người chồng (cấp bản sao giấy kết hôn) hoặc thời gian chết (cấp bản sao trích lục khai tử) của người cần Trích lục, gây khó khăn cho cán bộ tra cứu thông tin hộ tịch. </t>
  </si>
  <si>
    <t>- Thêm vào các trường thông tin để phù hợp với từng loại giấy tờ người dân có yêu cầu cấp bản sao trích lục</t>
  </si>
  <si>
    <t>Thuận tiện hơn cho người dân khi nộp hồ sơ, cung cấp đủ thông tin để cán bộ chuyên môn dễ dàng tra cứu khi giải quyết</t>
  </si>
  <si>
    <r>
      <rPr>
        <rFont val="Carlito"/>
        <color rgb="FF434343"/>
        <sz val="11.0"/>
        <u/>
      </rPr>
      <t xml:space="preserve">https://motcua.angiang.gov.vn/
</t>
    </r>
    <r>
      <rPr>
        <rFont val="Carlito"/>
        <color rgb="FF1155CC"/>
        <sz val="11.0"/>
        <u/>
      </rPr>
      <t>https://dangkyhkd.dkkd.gov.vn/</t>
    </r>
  </si>
  <si>
    <r>
      <rPr>
        <rFont val="Carlito"/>
        <color rgb="FF1155CC"/>
        <sz val="11.0"/>
        <u/>
      </rPr>
      <t>https://motcua.angiang.gov.vn/</t>
    </r>
    <r>
      <rPr>
        <rFont val="Carlito"/>
        <sz val="11.0"/>
      </rPr>
      <t xml:space="preserve">
</t>
    </r>
    <r>
      <rPr>
        <rFont val="Carlito"/>
        <color rgb="FF1155CC"/>
        <sz val="11.0"/>
        <u/>
      </rPr>
      <t>https://motcua.moj.gov.vn/</t>
    </r>
  </si>
  <si>
    <t>Chứng thực chữ ký trong các giấy tờ, văn bản (áp dụng cho cả trường hợp, chứng thực điểm chỉ và trường hợp người yêu cầu chứng thực không thể ký, không thể điểm chỉ được)</t>
  </si>
  <si>
    <r>
      <rPr>
        <rFont val="Carlito"/>
        <color rgb="FF1155CC"/>
        <sz val="11.0"/>
        <u/>
      </rPr>
      <t>https://motcua.angiang.gov</t>
    </r>
    <r>
      <rPr>
        <rFont val="Carlito"/>
        <sz val="11.0"/>
      </rPr>
      <t xml:space="preserve">.vn
</t>
    </r>
    <r>
      <rPr>
        <rFont val="Carlito"/>
        <color rgb="FF1155CC"/>
        <sz val="11.0"/>
        <u/>
      </rPr>
      <t>https://motcua.moj.gov.vn</t>
    </r>
  </si>
  <si>
    <t>CSDL quốc gia về dân cư, tài khoản định danh điện tử</t>
  </si>
  <si>
    <t>Tần suất yêu cầu giải quyết nhiều, nhưng hành vi thực hiện ký hay điểm chỉ trước mặt người chứng thực là nội dung buộc phải thực hiện; dữ liệu điện tử có thể hỗ trợ xác thực nhưng không thể thay thế hoàn toàn hành vi pháp lý này.</t>
  </si>
  <si>
    <t>Tích hợp xác thực thông tin từ CSDL quốc gia về dân cư, tự điền thông tin người yêu cầu; cho phép khai trước thông tin và gửi trước văn bản cần chứng thực, để công chức kiểm tra điều kiện, nội dung thuộc phạm vi chứng thực, thông báo hồ sơ đủ điều kiện trước khi người dân đến, số hóa kết quả dữ liệu chứng thực để tái sử dụng, không loại bỏ bước ký hoặc điểm chỉ</t>
  </si>
  <si>
    <t>Giảm thời gian khai thông tin và kiểm tra hồ sơ tại quầy, hạn chế người dân đến những hồ sơ chưa đủ điều kiện; giảm nhập liệu của công chức, trong khi vẫn bảo đảm hành vi chứng thực bắt buộc.</t>
  </si>
  <si>
    <r>
      <rPr>
        <rFont val="Carlito"/>
        <color rgb="FF1155CC"/>
        <sz val="11.0"/>
        <u/>
      </rPr>
      <t>https://motcua.angiang.gov</t>
    </r>
    <r>
      <rPr>
        <rFont val="Carlito"/>
        <sz val="11.0"/>
      </rPr>
      <t xml:space="preserve">.vn
</t>
    </r>
    <r>
      <rPr>
        <rFont val="Carlito"/>
        <color rgb="FF1155CC"/>
        <sz val="11.0"/>
        <u/>
      </rPr>
      <t>https://motcua.moj.gov.vn</t>
    </r>
  </si>
  <si>
    <t>Dữ liệu dân cư được khai thác đôi khi thiếu chính xác về tình trạng hôn nhân, công dân yêu cầu cung cấp thiếu / không cung cấp dẫn đến bổ sung, từ chối</t>
  </si>
  <si>
    <t>Tình trạng hôn nhân trong CSDLQG về dân cư phải chính xác hơn, bổ sung thêm trường giấy kết hôn, bản án ly hôn (nếu có) để đối chiếu, chủ động và chính xác. Trường tình trạng hôn nhân được liên kết khai thác hoặc có cảnh báo nếu không khớp dữ liệu dân cư</t>
  </si>
  <si>
    <t>Hạn chế xác minh, yêu cầu bổ sung, hay từ chối do công dân không thể cung cấp thiếu hoặc sai thông tin, nhằm giải quyết hồ sơ chính xác kịp thời.</t>
  </si>
  <si>
    <t>Thủ tục hành chính quy định là dịch vụ công trực tuyến một phần chưa thực hiện toàn trình</t>
  </si>
  <si>
    <t>Đề nghị tái cấu trúc thành dịch vụ công trực tuyến toàn trình</t>
  </si>
  <si>
    <t>Tăng tỷ lệ dịch vụ công trực tuyến toàn trình cho địa phương và có thể đáp ứng tiêu chí 9.2 về xã đạt chuẩn nông thôn mới</t>
  </si>
  <si>
    <t>Phần mềm chuyên ngành vẫn còn nhiều điểm chưa đáp ứng yêu cầu số hóa thành phần hồ sơ</t>
  </si>
  <si>
    <t>Rà soát hệ thống chuyên ngành đáp ứng yêu cầu đồng bộ và số hóa thành phần.</t>
  </si>
  <si>
    <t>Đăng ký đất đai, tài sản gắn liền với đất, cấp giấy chứng nhận quyền sử dụng đất, quyền sở hữu tài sản gắn liền với đất lần đầu đối hộ gia đình, cá nhân, cộng đồng dân cư, người gốc Việt Nam định cư ở nước ngoài</t>
  </si>
  <si>
    <t>CSDL quốc gia về dân cư, CSDL quốc gia về đất đai</t>
  </si>
  <si>
    <t>Vẫn đang được tiếp nhận trên hệ thống thông tin giải quyết thủ tục hành chính của tỉnh dù đã có hệ thống theo mô hình tập trung của Bộ Nông nghiệp và môi trường</t>
  </si>
  <si>
    <t>Cấu trúc quy trình trên hệ thống tập trung mới nhưng vẫn đảm bảo tính chính xác và thống nhất</t>
  </si>
  <si>
    <t>Đảm bảo tính đồng bộ, thống nhất và kịp thời theo mô hình tập trung</t>
  </si>
  <si>
    <r>
      <rPr>
        <rFont val="Carlito"/>
        <color rgb="FF1155CC"/>
        <sz val="11.0"/>
        <u/>
      </rPr>
      <t>https://motcua.angiang.gov.vn/</t>
    </r>
    <r>
      <rPr>
        <rFont val="Carlito"/>
        <sz val="11.0"/>
      </rPr>
      <t xml:space="preserve">
</t>
    </r>
    <r>
      <rPr>
        <rFont val="Carlito"/>
        <color rgb="FF1155CC"/>
        <sz val="11.0"/>
        <u/>
      </rPr>
      <t>https://motcua.moj.gov.vn/</t>
    </r>
  </si>
  <si>
    <t>Có trường hợp phải xác minh</t>
  </si>
  <si>
    <t xml:space="preserve">Khai thác được các cơ sỡ dữ liệu của các ngành có liên quan </t>
  </si>
  <si>
    <t>Giảm số lần đi lại</t>
  </si>
  <si>
    <r>
      <rPr>
        <rFont val="Carlito"/>
        <color rgb="FF1155CC"/>
        <sz val="11.0"/>
        <u/>
      </rPr>
      <t>https://motcua.angiang.gov.vn/</t>
    </r>
    <r>
      <rPr>
        <rFont val="Carlito"/>
        <sz val="11.0"/>
      </rPr>
      <t xml:space="preserve">
</t>
    </r>
    <r>
      <rPr>
        <rFont val="Carlito"/>
        <color rgb="FF1155CC"/>
        <sz val="11.0"/>
        <u/>
      </rPr>
      <t>https://motcua.moj.gov.vn/</t>
    </r>
  </si>
  <si>
    <t>Quy trình thực hiện nhiều bước</t>
  </si>
  <si>
    <t>Khắc phục giảm các bước thực hiện</t>
  </si>
  <si>
    <t>Giảm thời gian thực hiện</t>
  </si>
  <si>
    <t>Phần mềm thường hay bị lỗi ký số</t>
  </si>
  <si>
    <t>Khắc phục hệ thống lỗi ký số phần mềm</t>
  </si>
  <si>
    <t xml:space="preserve">
Hộ tịch - Đăng ký thường trú - Quản lý thu, Sổ - thẻ</t>
  </si>
  <si>
    <r>
      <rPr>
        <rFont val="Carlito"/>
        <color rgb="FF1155CC"/>
        <sz val="11.0"/>
        <u/>
      </rPr>
      <t>https://motcua.angiang.gov.vn/</t>
    </r>
    <r>
      <rPr>
        <rFont val="Carlito"/>
        <sz val="11.0"/>
      </rPr>
      <t xml:space="preserve">/
</t>
    </r>
  </si>
  <si>
    <t xml:space="preserve">Các trường thông tin lặp lại nhiều lần, nhất là thông tin cư trú                </t>
  </si>
  <si>
    <t>Thực hiện một lần trướng thông tin áp dụng cho nhiều lần</t>
  </si>
  <si>
    <t>1.001.731</t>
  </si>
  <si>
    <t>Bộ y tế</t>
  </si>
  <si>
    <r>
      <rPr>
        <rFont val="Carlito"/>
        <color rgb="FF1155CC"/>
        <sz val="11.0"/>
        <u/>
      </rPr>
      <t>https://motcua.angiang.gov.vn/</t>
    </r>
    <r>
      <rPr>
        <rFont val="Carlito"/>
        <sz val="11.0"/>
      </rPr>
      <t xml:space="preserve">
</t>
    </r>
    <r>
      <rPr>
        <rFont val="Carlito"/>
        <color rgb="FF1155CC"/>
        <sz val="11.0"/>
        <u/>
      </rPr>
      <t>https://motcua.moj.gov.vn/</t>
    </r>
  </si>
  <si>
    <r>
      <rPr>
        <rFont val="Carlito"/>
        <color rgb="FF1155CC"/>
        <sz val="11.0"/>
        <u/>
      </rPr>
      <t>https://motcua.angiang.gov.vn/</t>
    </r>
    <r>
      <rPr>
        <rFont val="Carlito"/>
        <sz val="11.0"/>
      </rPr>
      <t xml:space="preserve">/
</t>
    </r>
  </si>
  <si>
    <r>
      <rPr>
        <rFont val="Carlito"/>
        <color rgb="FF1155CC"/>
        <sz val="11.0"/>
        <u/>
      </rPr>
      <t>https://motcua.angiang.gov.vn/</t>
    </r>
    <r>
      <rPr>
        <rFont val="Carlito"/>
        <sz val="11.0"/>
      </rPr>
      <t xml:space="preserve">/
</t>
    </r>
  </si>
  <si>
    <r>
      <rPr>
        <rFont val="Carlito"/>
        <color rgb="FF1155CC"/>
        <sz val="11.0"/>
        <u/>
      </rPr>
      <t>https://motcua.angiang.gov.vn/</t>
    </r>
    <r>
      <rPr>
        <rFont val="Carlito"/>
        <sz val="11.0"/>
      </rPr>
      <t xml:space="preserve">/
</t>
    </r>
  </si>
  <si>
    <r>
      <rPr>
        <rFont val="Carlito"/>
        <color rgb="FF1155CC"/>
        <sz val="11.0"/>
        <u/>
      </rPr>
      <t>https://motcua.angiang.gov.vn/</t>
    </r>
    <r>
      <rPr>
        <rFont val="Carlito"/>
        <sz val="11.0"/>
      </rPr>
      <t xml:space="preserve">/
</t>
    </r>
  </si>
  <si>
    <t>1.001.193</t>
  </si>
  <si>
    <t>Thủ tục đăng ký khai sinh</t>
  </si>
  <si>
    <r>
      <rPr>
        <rFont val="Carlito"/>
        <color rgb="FF1155CC"/>
        <sz val="11.0"/>
        <u/>
      </rPr>
      <t>https://motcua.angiang.gov.vn/</t>
    </r>
    <r>
      <rPr>
        <rFont val="Carlito"/>
        <sz val="11.0"/>
      </rPr>
      <t xml:space="preserve">/
</t>
    </r>
  </si>
  <si>
    <r>
      <rPr>
        <rFont val="Carlito"/>
        <color rgb="FF1155CC"/>
        <sz val="11.0"/>
        <u/>
      </rPr>
      <t>https://motcua.angiang.gov.vn/</t>
    </r>
    <r>
      <rPr>
        <rFont val="Carlito"/>
        <sz val="11.0"/>
      </rPr>
      <t xml:space="preserve">
</t>
    </r>
    <r>
      <rPr>
        <rFont val="Carlito"/>
        <color rgb="FF1155CC"/>
        <sz val="11.0"/>
        <u/>
      </rPr>
      <t>https://motcua.moj.gov.vn/</t>
    </r>
  </si>
  <si>
    <t>TƯ pháp</t>
  </si>
  <si>
    <r>
      <rPr>
        <rFont val="Carlito"/>
        <color rgb="FF1155CC"/>
        <sz val="11.0"/>
        <u/>
      </rPr>
      <t>https://motcua.angiang.gov.vn/</t>
    </r>
    <r>
      <rPr>
        <rFont val="Carlito"/>
        <sz val="11.0"/>
      </rPr>
      <t xml:space="preserve">
</t>
    </r>
    <r>
      <rPr>
        <rFont val="Carlito"/>
        <color rgb="FF1155CC"/>
        <sz val="11.0"/>
        <u/>
      </rPr>
      <t>https://motcua.moj.gov.vn/</t>
    </r>
  </si>
  <si>
    <t>Link: motcua.angiang.gov.vn và Bộ Tư pháp</t>
  </si>
  <si>
    <t>Giao diện nhập liệu chưa thân thiện với người làm thủ tục</t>
  </si>
  <si>
    <r>
      <rPr>
        <rFont val="Carlito"/>
        <color rgb="FF1155CC"/>
        <sz val="11.0"/>
        <u/>
      </rPr>
      <t>https://motcua.angiang.gov.vn/</t>
    </r>
    <r>
      <rPr>
        <rFont val="Carlito"/>
        <sz val="11.0"/>
      </rPr>
      <t xml:space="preserve">
</t>
    </r>
    <r>
      <rPr>
        <rFont val="Carlito"/>
        <color rgb="FF1155CC"/>
        <sz val="11.0"/>
        <u/>
      </rPr>
      <t>https://motcua.moj.gov.vn/</t>
    </r>
  </si>
  <si>
    <r>
      <rPr>
        <rFont val="Carlito"/>
        <color rgb="FF1155CC"/>
        <sz val="11.0"/>
        <u/>
      </rPr>
      <t>https://motcua.angiang.gov.vn/</t>
    </r>
    <r>
      <rPr>
        <rFont val="Carlito"/>
        <sz val="11.0"/>
      </rPr>
      <t xml:space="preserve">
</t>
    </r>
    <r>
      <rPr>
        <rFont val="Carlito"/>
        <color rgb="FF1155CC"/>
        <sz val="11.0"/>
        <u/>
      </rPr>
      <t>https://motcua.moj.gov.vn/</t>
    </r>
  </si>
  <si>
    <r>
      <rPr>
        <rFont val="Carlito"/>
        <color rgb="FF1155CC"/>
        <sz val="11.0"/>
        <u/>
      </rPr>
      <t>https://motcua.angiang.gov.vn/</t>
    </r>
    <r>
      <rPr>
        <rFont val="Carlito"/>
        <sz val="11.0"/>
      </rPr>
      <t xml:space="preserve">
</t>
    </r>
    <r>
      <rPr>
        <rFont val="Carlito"/>
        <color rgb="FF1155CC"/>
        <sz val="11.0"/>
        <u/>
      </rPr>
      <t>https://motcua.moj.gov.vn/</t>
    </r>
  </si>
  <si>
    <r>
      <rPr>
        <rFont val="Carlito"/>
        <color rgb="FF1155CC"/>
        <sz val="11.0"/>
        <u/>
      </rPr>
      <t>https://motcua.angiang.gov.vn/</t>
    </r>
    <r>
      <rPr>
        <rFont val="Carlito"/>
        <sz val="11.0"/>
      </rPr>
      <t xml:space="preserve">
</t>
    </r>
    <r>
      <rPr>
        <rFont val="Carlito"/>
        <color rgb="FF1155CC"/>
        <sz val="11.0"/>
        <u/>
      </rPr>
      <t>https://motcua.moj.gov.vn/</t>
    </r>
  </si>
  <si>
    <t>Thủ tục chứng thực chữ ký trong các giấy tờ, văn bản
 (áp dụng cho cả trường hợp chứng thực điểm chỉ và 
trường hợp người yêu cầu chứng thực không thể ký, 
không thể điểm chỉ được)</t>
  </si>
  <si>
    <r>
      <rPr>
        <rFont val="Carlito"/>
        <color rgb="FF1155CC"/>
        <sz val="11.0"/>
        <u/>
      </rPr>
      <t>https://motcua.angiang.gov.vn/</t>
    </r>
    <r>
      <rPr>
        <rFont val="Carlito"/>
        <sz val="11.0"/>
      </rPr>
      <t xml:space="preserve">
</t>
    </r>
    <r>
      <rPr>
        <rFont val="Carlito"/>
        <color rgb="FF1155CC"/>
        <sz val="11.0"/>
        <u/>
      </rPr>
      <t>https://motcua.moj.gov.vn/</t>
    </r>
  </si>
  <si>
    <t>1.014027</t>
  </si>
  <si>
    <t>01/7/2025 đến 14/08/2026</t>
  </si>
  <si>
    <r>
      <rPr>
        <rFont val="Carlito"/>
        <color rgb="FF1155CC"/>
        <sz val="11.0"/>
        <u/>
      </rPr>
      <t>https://motcua.angiang.gov.vn/</t>
    </r>
    <r>
      <rPr>
        <rFont val="Carlito"/>
        <sz val="11.0"/>
      </rPr>
      <t xml:space="preserve">
</t>
    </r>
    <r>
      <rPr>
        <rFont val="Carlito"/>
        <color rgb="FF1155CC"/>
        <sz val="11.0"/>
        <u/>
      </rPr>
      <t>https://motcua.moj.gov.vn/</t>
    </r>
  </si>
  <si>
    <t>DVC trực tuyến một phần</t>
  </si>
  <si>
    <t>Nâng tỷ lệ DVC trực tuyến toàn trình tại đơn vị</t>
  </si>
  <si>
    <r>
      <rPr>
        <rFont val="Carlito"/>
        <color rgb="FF1155CC"/>
        <sz val="11.0"/>
        <u/>
      </rPr>
      <t>https://motcua.angiang.gov.vn/</t>
    </r>
    <r>
      <rPr>
        <rFont val="Carlito"/>
        <sz val="11.0"/>
      </rPr>
      <t xml:space="preserve">
</t>
    </r>
    <r>
      <rPr>
        <rFont val="Carlito"/>
        <color rgb="FF1155CC"/>
        <sz val="11.0"/>
        <u/>
      </rPr>
      <t>https://motcua.moj.gov.vn/</t>
    </r>
  </si>
  <si>
    <t>Số lượng hồ sơ cao ảnh hưởng đến tỷ lệ dịch vụ công trực tuyến toàn trình, ảnh hưởng tỷ lệ bộ tiêu chí nông thôn mới</t>
  </si>
  <si>
    <t>1,115738</t>
  </si>
  <si>
    <r>
      <rPr>
        <rFont val="Carlito"/>
        <color rgb="FF1155CC"/>
        <sz val="11.0"/>
        <u/>
      </rPr>
      <t>https://motcua.angiang.gov.vn/</t>
    </r>
    <r>
      <rPr>
        <rFont val="Carlito"/>
        <sz val="11.0"/>
      </rPr>
      <t xml:space="preserve">
</t>
    </r>
    <r>
      <rPr>
        <rFont val="Carlito"/>
        <color rgb="FF1155CC"/>
        <sz val="11.0"/>
        <u/>
      </rPr>
      <t>https://motcua.moj.gov.vn/</t>
    </r>
  </si>
  <si>
    <r>
      <rPr>
        <rFont val="Carlito"/>
        <color rgb="FF1155CC"/>
        <sz val="11.0"/>
        <u/>
      </rPr>
      <t>https://motcua.angiang.gov.vn/</t>
    </r>
    <r>
      <rPr>
        <rFont val="Carlito"/>
        <sz val="11.0"/>
      </rPr>
      <t xml:space="preserve">
</t>
    </r>
    <r>
      <rPr>
        <rFont val="Carlito"/>
        <color rgb="FF1155CC"/>
        <sz val="11.0"/>
        <u/>
      </rPr>
      <t>https://motcua.moj.gov.vn/</t>
    </r>
  </si>
  <si>
    <r>
      <rPr>
        <rFont val="Carlito"/>
        <color rgb="FF1155CC"/>
        <sz val="11.0"/>
        <u/>
      </rPr>
      <t>https://motcua.angiang.gov.vn/</t>
    </r>
    <r>
      <rPr>
        <rFont val="Carlito"/>
        <sz val="11.0"/>
      </rPr>
      <t xml:space="preserve">
</t>
    </r>
    <r>
      <rPr>
        <rFont val="Carlito"/>
        <color rgb="FF1155CC"/>
        <sz val="11.0"/>
        <u/>
      </rPr>
      <t>https://motcua.moj.gov.vn/</t>
    </r>
  </si>
  <si>
    <t>https://motcua.moh.gov.vn</t>
  </si>
  <si>
    <t xml:space="preserve">2.000635 </t>
  </si>
  <si>
    <r>
      <rPr>
        <rFont val="Carlito"/>
        <color rgb="FF1155CC"/>
        <sz val="11.0"/>
        <u/>
      </rPr>
      <t>https://motcua.angiang.gov.vn/</t>
    </r>
    <r>
      <rPr>
        <rFont val="Carlito"/>
        <sz val="11.0"/>
      </rPr>
      <t xml:space="preserve">
</t>
    </r>
    <r>
      <rPr>
        <rFont val="Carlito"/>
        <color rgb="FF1155CC"/>
        <sz val="11.0"/>
        <u/>
      </rPr>
      <t>https://motcua.moj.gov.vn/</t>
    </r>
  </si>
  <si>
    <r>
      <rPr>
        <rFont val="Carlito"/>
        <color rgb="FF1155CC"/>
        <sz val="11.0"/>
        <u/>
      </rPr>
      <t>https://motcua.angiang.gov.vn/</t>
    </r>
    <r>
      <rPr>
        <rFont val="Carlito"/>
        <sz val="11.0"/>
      </rPr>
      <t xml:space="preserve">
</t>
    </r>
    <r>
      <rPr>
        <rFont val="Carlito"/>
        <color rgb="FF1155CC"/>
        <sz val="11.0"/>
        <u/>
      </rPr>
      <t>https://motcua.moj.gov.vn/</t>
    </r>
  </si>
  <si>
    <t>Chứng thực bản sao từ bản chính 
giấy tờ, văn bản do cơ quan, tổ 
chức có thẩm quyền của Việt Nam; 
cơ quan, tổ chức có thẩm quyền của
 nước ngoài; cơ quan, tổ chức có
 thẩm quyền của Việt Nam liên
 kết với cơ quan, tổ chức có thẩm 
quyền của nước ngoài cấp hoặc 
chứng nhận</t>
  </si>
  <si>
    <r>
      <rPr>
        <rFont val="Carlito"/>
        <color rgb="FF1155CC"/>
        <sz val="11.0"/>
        <u/>
      </rPr>
      <t>https://motcua.angiang.gov.vn/</t>
    </r>
    <r>
      <rPr>
        <rFont val="Carlito"/>
        <sz val="11.0"/>
      </rPr>
      <t xml:space="preserve">
</t>
    </r>
    <r>
      <rPr>
        <rFont val="Carlito"/>
        <color rgb="FF1155CC"/>
        <sz val="11.0"/>
        <u/>
      </rPr>
      <t>https://motcua.moj.gov.vn/</t>
    </r>
  </si>
  <si>
    <t>Chứng thực chữ ký trong các giấy 
tờ, văn bản (áp dụng cho cả trường 
hợp chứng thực điểm chỉ và trường
 hợp người yêu cầu chứng thực 
không thể ký, không thể điểm chỉ 
được)</t>
  </si>
  <si>
    <r>
      <rPr>
        <rFont val="Carlito"/>
        <color rgb="FF1155CC"/>
        <sz val="11.0"/>
        <u/>
      </rPr>
      <t>https://motcua.angiang.gov.vn/</t>
    </r>
    <r>
      <rPr>
        <rFont val="Carlito"/>
        <sz val="11.0"/>
      </rPr>
      <t xml:space="preserve">
</t>
    </r>
    <r>
      <rPr>
        <rFont val="Carlito"/>
        <color rgb="FF1155CC"/>
        <sz val="11.0"/>
        <u/>
      </rPr>
      <t>https://motcua.moj.gov.vn/</t>
    </r>
  </si>
  <si>
    <r>
      <rPr>
        <rFont val="Carlito"/>
        <sz val="11.0"/>
      </rPr>
      <t xml:space="preserve">https://motcua.angiang.gov.vn/
</t>
    </r>
    <r>
      <rPr>
        <rFont val="Carlito"/>
        <color rgb="FF1155CC"/>
        <sz val="11.0"/>
        <u/>
      </rPr>
      <t>https://motcua.moj.gov.vn/</t>
    </r>
  </si>
  <si>
    <r>
      <rPr>
        <rFont val="Carlito"/>
        <sz val="11.0"/>
      </rPr>
      <t xml:space="preserve">https://motcua.angiang.gov.vn/
</t>
    </r>
    <r>
      <rPr>
        <rFont val="Carlito"/>
        <color rgb="FF1155CC"/>
        <sz val="11.0"/>
        <u/>
      </rPr>
      <t>https://motcua.moj.gov.vn/</t>
    </r>
  </si>
  <si>
    <r>
      <rPr>
        <rFont val="Carlito"/>
        <sz val="11.0"/>
      </rPr>
      <t xml:space="preserve">https://motcua.angiang.gov.vn/
</t>
    </r>
    <r>
      <rPr>
        <rFont val="Carlito"/>
        <color rgb="FF1155CC"/>
        <sz val="11.0"/>
        <u/>
      </rPr>
      <t>https://motcua.moj.gov.vn/</t>
    </r>
  </si>
  <si>
    <r>
      <rPr>
        <rFont val="Carlito"/>
        <sz val="11.0"/>
      </rPr>
      <t xml:space="preserve">https://motcua.angiang.gov.vn/
</t>
    </r>
    <r>
      <rPr>
        <rFont val="Carlito"/>
        <color rgb="FF1155CC"/>
        <sz val="11.0"/>
        <u/>
      </rPr>
      <t>https://motcua.moj.gov.vn/</t>
    </r>
  </si>
  <si>
    <t>1.004.859</t>
  </si>
  <si>
    <t>Thủ tục thay đổi, cải chính, bổ sung thông tin hộ tịch, xác định lại dân tộc</t>
  </si>
  <si>
    <r>
      <rPr>
        <rFont val="Carlito"/>
        <sz val="11.0"/>
      </rPr>
      <t xml:space="preserve">https://motcua.angiang.gov.vn/
</t>
    </r>
    <r>
      <rPr>
        <rFont val="Carlito"/>
        <color rgb="FF1155CC"/>
        <sz val="11.0"/>
        <u/>
      </rPr>
      <t>https://motcua.moj.gov.vn/</t>
    </r>
  </si>
  <si>
    <t xml:space="preserve">2.000986
</t>
  </si>
  <si>
    <r>
      <rPr>
        <rFont val="Carlito"/>
        <color rgb="FFFF0000"/>
        <sz val="11.0"/>
      </rPr>
      <t xml:space="preserve">https://motcua.angiang.gov.vn/
</t>
    </r>
    <r>
      <rPr>
        <rFont val="Carlito"/>
        <color rgb="FF1155CC"/>
        <sz val="11.0"/>
        <u/>
      </rPr>
      <t>https://motcua.moj.gov.vn/</t>
    </r>
  </si>
  <si>
    <t>CSDL về dân cư quốc gia</t>
  </si>
  <si>
    <t>Biểu mẫu điện tử  người dân vẫn phải nhập lại trường thông tin đã có trong cơ sở dữ liệu quốc gia về dân cư mỗi lần thực hiện hồ sơ làm tốn nhiều thời gian</t>
  </si>
  <si>
    <t>Đẩy mạnh khai thác tái sử dụng thông tin từ VNeID, hạn chế phải nhập lại biểu mẫu điện tử</t>
  </si>
  <si>
    <t>Tiết kiệm thời gian, thuận tiện hơn cho người dân</t>
  </si>
  <si>
    <t xml:space="preserve">
1.000894</t>
  </si>
  <si>
    <r>
      <rPr>
        <rFont val="Carlito"/>
        <color rgb="FFFF0000"/>
        <sz val="11.0"/>
      </rPr>
      <t xml:space="preserve">https://motcua.angiang.gov.vn/
</t>
    </r>
    <r>
      <rPr>
        <rFont val="Carlito"/>
        <color rgb="FF1155CC"/>
        <sz val="11.0"/>
        <u/>
      </rPr>
      <t>https://motcua.moj.gov.vn/</t>
    </r>
  </si>
  <si>
    <t>Người dân còn phải đến cơ quan nhà nước để ký tên vào sổ đăng ký kết hôn và giấy chứng nhận kết hôn.</t>
  </si>
  <si>
    <t xml:space="preserve">
1.004873</t>
  </si>
  <si>
    <t xml:space="preserve">Thủ tục cấp Giấy xác nhận tình trạng hôn nhân
</t>
  </si>
  <si>
    <r>
      <rPr>
        <rFont val="Carlito"/>
        <color rgb="FFFF0000"/>
        <sz val="11.0"/>
      </rPr>
      <t xml:space="preserve">https://motcua.angiang.gov.vn/
</t>
    </r>
    <r>
      <rPr>
        <rFont val="Carlito"/>
        <color rgb="FF1155CC"/>
        <sz val="11.0"/>
        <u/>
      </rPr>
      <t>https://motcua.moj.gov.vn/</t>
    </r>
  </si>
  <si>
    <t>Hệ thống Bộ Tư pháp thường xuyên lỗi trong quá trình xử lý hồ sơ</t>
  </si>
  <si>
    <t>Hoàn thiện các chức năng của Hệ thống Bộ Tư pháp.</t>
  </si>
  <si>
    <t xml:space="preserve">
2.000635</t>
  </si>
  <si>
    <r>
      <rPr>
        <rFont val="Carlito"/>
        <color rgb="FFFF0000"/>
        <sz val="11.0"/>
      </rPr>
      <t xml:space="preserve">https://motcua.angiang.gov.vn/
</t>
    </r>
    <r>
      <rPr>
        <rFont val="Carlito"/>
        <color rgb="FF1155CC"/>
        <sz val="11.0"/>
        <u/>
      </rPr>
      <t>https://motcua.moj.gov.vn/</t>
    </r>
  </si>
  <si>
    <t>Đối với các trường hợp sinh trước năm 1975, hồ sơ khai sinh trước đây do cấp huyện quản lý, sau khi thực hiện mô hình chính quyền địa phương 02 cấp được bàn giao cho xã Thoại Sơn tiếp tục quản lý. Do hồ sơ gốc không được lưu giữ tại xã Phú Hòa nên khi người dân có nhu cầu cấp trích lục khai sinh phải liên hệ, đi lại đến xã Thoại Sơn để tra cứu, thực hiện thủ tục. Việc này gây khó khăn, tốn thời gian và chi phí đi lại cho người dân, nhất là người cao tuổi;</t>
  </si>
  <si>
    <t>Đề nghị số hóa đồng bộ trên hệ thống để thuận tiện trong việc tra cứu và hỗ trợ người dân thực hiện TTHC</t>
  </si>
  <si>
    <t>Giảm chi phí và thời gian đi lại cho người dân</t>
  </si>
  <si>
    <t>1.004859</t>
  </si>
  <si>
    <t>Thủ tục thay đổi, cải chính, bổ sung thông tin hộ tịch</t>
  </si>
  <si>
    <r>
      <rPr>
        <rFont val="Carlito"/>
        <color rgb="FFFF0000"/>
        <sz val="11.0"/>
      </rPr>
      <t xml:space="preserve">https://motcua.angiang.gov.vn/
</t>
    </r>
    <r>
      <rPr>
        <rFont val="Carlito"/>
        <color rgb="FF1155CC"/>
        <sz val="11.0"/>
        <u/>
      </rPr>
      <t>https://motcua.moj.gov.vn/</t>
    </r>
  </si>
  <si>
    <t>Trong quá trình thực hiện thủ tục thay đổi, cải chính, bổ sung thông tin hộ tịch, còn phát sinh trường hợp thông tin trên hệ thống dữ liệu hộ tịch không phù hợp với giấy tờ thực tế mà công dân đang sử dụng. Một số trường hợp người dân phải thực hiện thủ tục cải chính thông tin theo dữ liệu trên hệ thống, mặc dù các giấy tờ pháp lý hiện có của công dân đã được sử dụng ổn định trong thời gian dài. Sau khi thực hiện cải chính, người dân phải tiếp tục điều chỉnh nhiều giấy tờ có liên quan như căn cước, giấy tờ về đất đai, bảo hiểm, ngân hàng, hồ sơ tài sản... gây tốn thời gian, chi phí và phát sinh nhiều thủ tục hành chính, đặc biệt đối với người cao tuổi và người ở xa. Việc này còn tạo tâm lý chưa đồng thuận đối với người dân khi nguyên nhân sai lệch có thể xuất phát từ quá trình nhập hoặc đồng bộ dữ liệu.</t>
  </si>
  <si>
    <r>
      <rPr>
        <rFont val="Carlito"/>
        <color rgb="FF1155CC"/>
        <sz val="11.0"/>
        <u/>
      </rPr>
      <t>https://motcua.angiang.gov.vn/</t>
    </r>
    <r>
      <rPr>
        <rFont val="Carlito"/>
        <sz val="11.0"/>
      </rPr>
      <t xml:space="preserve">
</t>
    </r>
    <r>
      <rPr>
        <rFont val="Carlito"/>
        <color rgb="FF1155CC"/>
        <sz val="11.0"/>
        <u/>
      </rPr>
      <t>https://motcua.moj.gov.vn/</t>
    </r>
  </si>
  <si>
    <t xml:space="preserve">Biểu mẫu điện tử còn nhiều trường thông tin cần phải nhập lại từ 2 đến 3 lần như số CCCD, ngày cấp CCCD, nơi cấp CCCD, nơi thường trú. </t>
  </si>
  <si>
    <t>Thay vào đó khi công dân xác thực danh tính số những dữ liệu này cần tự động điền lại cho các bước sau</t>
  </si>
  <si>
    <t>Biểu mẫu điện tử đơn giản hơn, người dân đỡ tốn thời gian để nhập lại cùng 1 thông tin</t>
  </si>
  <si>
    <r>
      <rPr>
        <rFont val="Carlito"/>
        <color rgb="FF1155CC"/>
        <sz val="11.0"/>
        <u/>
      </rPr>
      <t>https://motcua.angiang.gov.vn/</t>
    </r>
    <r>
      <rPr>
        <rFont val="Carlito"/>
        <sz val="11.0"/>
      </rPr>
      <t xml:space="preserve">
</t>
    </r>
    <r>
      <rPr>
        <rFont val="Carlito"/>
        <color rgb="FF1155CC"/>
        <sz val="11.0"/>
        <u/>
      </rPr>
      <t>https://motcua.moj.gov.vn/</t>
    </r>
  </si>
  <si>
    <r>
      <rPr>
        <rFont val="Carlito"/>
        <color rgb="FF1155CC"/>
        <sz val="11.0"/>
        <u/>
      </rPr>
      <t>https://motcua.angiang.gov.vn/</t>
    </r>
    <r>
      <rPr>
        <rFont val="Carlito"/>
        <sz val="11.0"/>
      </rPr>
      <t xml:space="preserve">
</t>
    </r>
    <r>
      <rPr>
        <rFont val="Carlito"/>
        <color rgb="FF1155CC"/>
        <sz val="11.0"/>
        <u/>
      </rPr>
      <t>https://motcua.moj.gov.vn/</t>
    </r>
  </si>
  <si>
    <r>
      <rPr>
        <rFont val="Carlito"/>
        <color rgb="FF1155CC"/>
        <sz val="11.0"/>
        <u/>
      </rPr>
      <t>https://motcua.angiang.gov.vn/</t>
    </r>
    <r>
      <rPr>
        <rFont val="Carlito"/>
        <sz val="11.0"/>
      </rPr>
      <t xml:space="preserve">/
</t>
    </r>
  </si>
  <si>
    <r>
      <rPr>
        <rFont val="Carlito"/>
        <sz val="11.0"/>
      </rPr>
      <t xml:space="preserve">- https://motcua.angiang.gov.vn/
- </t>
    </r>
    <r>
      <rPr>
        <rFont val="Carlito"/>
        <color rgb="FF1155CC"/>
        <sz val="11.0"/>
        <u/>
      </rPr>
      <t>https://motcua.moj.gov.vn/</t>
    </r>
  </si>
  <si>
    <r>
      <rPr>
        <rFont val="Carlito"/>
        <sz val="11.0"/>
      </rPr>
      <t xml:space="preserve">- https://motcua.angiang.gov.vn/
- </t>
    </r>
    <r>
      <rPr>
        <rFont val="Carlito"/>
        <color rgb="FF1155CC"/>
        <sz val="11.0"/>
        <u/>
      </rPr>
      <t>https://motcua.moj.gov.vn/</t>
    </r>
  </si>
  <si>
    <r>
      <rPr>
        <rFont val="Carlito"/>
        <color rgb="FF1155CC"/>
        <sz val="11.0"/>
        <u/>
      </rPr>
      <t>https://motcua.angiang.gov.vn/</t>
    </r>
    <r>
      <rPr>
        <rFont val="Carlito"/>
        <color rgb="FF000000"/>
        <sz val="11.0"/>
      </rPr>
      <t xml:space="preserve"> </t>
    </r>
  </si>
  <si>
    <t>Hộ tịch - Đăng ký thường trú - Bảo trợ xã hội - Người có công</t>
  </si>
  <si>
    <r>
      <rPr>
        <rFont val="Carlito"/>
        <color rgb="FF1155CC"/>
        <sz val="11.0"/>
        <u/>
      </rPr>
      <t>https://motcua.angiang.gov.vn/</t>
    </r>
    <r>
      <rPr>
        <rFont val="Carlito"/>
        <color rgb="FF000000"/>
        <sz val="11.0"/>
      </rPr>
      <t xml:space="preserve"> </t>
    </r>
  </si>
  <si>
    <t>Chưa thực hiện toàn trình
- Trường hợp người chết là chủ hộ (đại đa số trường hợp) phải thực hiện thủ tục thay đổi chủ hộ với cơ quan công an trước khi thực hiện liên thông mới có thể xóa khai tử được.</t>
  </si>
  <si>
    <r>
      <rPr>
        <rFont val="Carlito"/>
        <color rgb="FF000000"/>
        <sz val="11.0"/>
      </rPr>
      <t xml:space="preserve">- </t>
    </r>
    <r>
      <rPr>
        <rFont val="Carlito"/>
        <color rgb="FF000000"/>
        <sz val="11.0"/>
        <u/>
      </rPr>
      <t>https://motcua.angiang.gov.vn/</t>
    </r>
    <r>
      <rPr>
        <rFont val="Carlito"/>
        <color rgb="FF000000"/>
        <sz val="11.0"/>
      </rPr>
      <t xml:space="preserve">
- </t>
    </r>
    <r>
      <rPr>
        <rFont val="Carlito"/>
        <color rgb="FF000000"/>
        <sz val="11.0"/>
        <u/>
      </rPr>
      <t>https://motcua.moh.gov.vn/</t>
    </r>
  </si>
  <si>
    <t>Người dân phải nhập lại biểu mẫu điện tử mỗi lần thực hiện hồ sơ làm tốn nhiều thời gian</t>
  </si>
  <si>
    <r>
      <rPr>
        <rFont val="Carlito"/>
        <color rgb="FF434343"/>
        <sz val="11.0"/>
        <u/>
      </rPr>
      <t xml:space="preserve">https://motcua.angiang.gov.vn/
</t>
    </r>
    <r>
      <rPr>
        <rFont val="Carlito"/>
        <color rgb="FF1155CC"/>
        <sz val="11.0"/>
        <u/>
      </rPr>
      <t>https://motcua.moj.gov.vn/</t>
    </r>
  </si>
  <si>
    <t>CSDLQG về dân cư và các cơ sở dữ liệu chuyên ngành có liên quan</t>
  </si>
  <si>
    <t>Việc kiểm tra, đối chiếu bản chính, đặc biệt đối với giấy tờ nhiều trang hoặc yêu cầu chứng thực nhiều bản sao, làm phát sinh thời gian xử lý</t>
  </si>
  <si>
    <t>Rà soát khả năng sử dụng dữ liệu điện tử, bản điện tử và thông tin đã được số hóa để giảm yêu cầu xuất trình</t>
  </si>
  <si>
    <t>Giảm giấy tờ phải xuất trình trong trường hợp đủ điều kiện; giảm thời gian kiểm tra, đối chiếu; giảm thao tác của cán bộ và giảm thời gian chờ của người dân</t>
  </si>
  <si>
    <t>Thủ tục Đăng ký khai sinh, Đăng ký thường trú, Cấp thẻ BHYT cho trẻ dưới 6 tuổi</t>
  </si>
  <si>
    <t>CSDLQG về dân cư; Cơ sở dữ liệu hộ tịch điện tử và các cơ sở dữ liệu chuyên ngành có liên quan</t>
  </si>
  <si>
    <t>Việc kê khai thông tin đầu vào và quá trình luân chuyển, đồng bộ dữ liệu giữa các hệ thống; trường hợp dữ liệu chưa đồng bộ có thể phải kiểm tra, bổ sung thông tin</t>
  </si>
  <si>
    <t>Tăng cường tự động điền thông tin từ cơ sở dữ liệu; hạn chế yêu cầu người dân kê khai lại thông tin đã có; hoàn thiện cơ chế đồng bộ, chia sẻ dữ liệu giữa các hệ thống; theo dõi trạng thái xử lý liên thông trên một đầu mối</t>
  </si>
  <si>
    <t>Giảm trường thông tin phải kê khai, giảm giấy tờ, giảm thao tác, giảm số lần đi lại và rút ngắn thời gian thực hiện thủ tục</t>
  </si>
  <si>
    <r>
      <rPr>
        <rFont val="Carlito"/>
        <color rgb="FF434343"/>
        <sz val="11.0"/>
        <u/>
      </rPr>
      <t xml:space="preserve">https://motcua.angiang.gov.vn/
</t>
    </r>
    <r>
      <rPr>
        <rFont val="Carlito"/>
        <color rgb="FF1155CC"/>
        <sz val="11.0"/>
        <u/>
      </rPr>
      <t>https://motcua.moj.gov.vn/</t>
    </r>
  </si>
  <si>
    <t>CSDLQG về dân cư; Cơ sở dữ liệu hộ tịch điện tử</t>
  </si>
  <si>
    <t>Việc kiểm tra, đối chiếu thông tin nhân thân, tình trạng cư trú và tình trạng hôn nhân của bên cư trú ngoài địa bàn xã</t>
  </si>
  <si>
    <t>Tăng cường khai thác, tái sử dụng thông tin đã có trong các cơ sở dữ liệu; tự động điền các trường thông tin đã được xác thực; chuẩn hóa quy trình xử lý hồ sơ trên môi trường điện tử và theo dõi thống nhất trạng thái giải quyết</t>
  </si>
  <si>
    <t>Giảm thao tác xử lý, giảm thời gian thực hiện và hạn chế số lần người yêu cầu đăng ký kết hôn phải trực tiếp liên hệ, cung cấp lại thông tin cho cơ quan có liên quan</t>
  </si>
  <si>
    <t>2.002622</t>
  </si>
  <si>
    <t>Thủ tục Đăng ký khai tử, xóa đăng ký thường trú, giải quyết mai táng phí, tử tuất</t>
  </si>
  <si>
    <t>CSDLQG về dân cư; Cơ sở dữ liệu hộ tịch điện tử; Hệ thống thông tin của cơ quan Bảo hiểm xã hội; các hệ thống dữ liệu về chính sách xã hội, người có công</t>
  </si>
  <si>
    <t>Việc kiểm tra, đối chiếu và luân chuyển thông tin giữa nhiều cơ quan, hệ thống; trường hợp dữ liệu chưa đồng bộ phải kiểm tra, bổ sung hoặc xác minh thông tin</t>
  </si>
  <si>
    <t>Hoàn thiện quy trình liên thông theo hướng người dân chỉ cung cấp thông tin một lần; tăng cường khai thác, tái sử dụng dữ liệu đã có; tự động chuyển, chia sẻ thông tin giữa các cơ quan có liên quan; xây dựng cơ chế theo dõi thống nhất tiến độ xử lý toàn bộ hồ sơ liên thông</t>
  </si>
  <si>
    <t>Giảm giấy tờ, giảm trường thông tin phải kê khai, giảm số lần cung cấp thông tin, giảm số lần đi lại của thân nhân người chết; rút ngắn thời gian xử lý và nâng cao tính minh bạch trong giải quyết hồ sơ</t>
  </si>
  <si>
    <r>
      <rPr>
        <rFont val="Carlito"/>
        <color rgb="FF434343"/>
        <sz val="11.0"/>
        <u/>
      </rPr>
      <t xml:space="preserve">https://motcua.angiang.gov.vn/
</t>
    </r>
    <r>
      <rPr>
        <rFont val="Carlito"/>
        <color rgb="FF1155CC"/>
        <sz val="11.0"/>
        <u/>
      </rPr>
      <t>https://motcua.moj.gov.vn/</t>
    </r>
  </si>
  <si>
    <t>Việc kiểm tra thông tin người yêu cầu, đối chiếu giấy tờ và thực hiện chứng thực tại thời điểm tiếp nhận hồ sơ</t>
  </si>
  <si>
    <t>Chuẩn hóa quy trình tiếp nhận và kiểm tra thông tin; nghiên cứu số hóa các khâu có thể thực hiện trên môi trường điện tử nhưng không thay thế những bước pháp luật bắt buộc phải thực hiện trực tiếp</t>
  </si>
  <si>
    <t>Giảm thời gian kiểm tra thông tin</t>
  </si>
  <si>
    <t>01/7/2025 - 19/8/2026</t>
  </si>
  <si>
    <r>
      <rPr>
        <rFont val="Carlito"/>
        <sz val="11.0"/>
      </rPr>
      <t xml:space="preserve">- https://motcua.angiang.gov.vn/
- </t>
    </r>
    <r>
      <rPr>
        <rFont val="Carlito"/>
        <color rgb="FF1155CC"/>
        <sz val="11.0"/>
        <u/>
      </rPr>
      <t>https://motcua.moj.gov.vn/</t>
    </r>
  </si>
  <si>
    <r>
      <rPr>
        <rFont val="Carlito"/>
        <sz val="11.0"/>
      </rPr>
      <t xml:space="preserve">- https://motcua.angiang.gov.vn/
- </t>
    </r>
    <r>
      <rPr>
        <rFont val="Carlito"/>
        <color rgb="FF1155CC"/>
        <sz val="11.0"/>
        <u/>
      </rPr>
      <t>https://motcua.moj.gov.vn/</t>
    </r>
  </si>
  <si>
    <r>
      <rPr>
        <rFont val="Carlito"/>
        <sz val="11.0"/>
      </rPr>
      <t xml:space="preserve">- https://motcua.angiang.gov.vn/
- </t>
    </r>
    <r>
      <rPr>
        <rFont val="Carlito"/>
        <color rgb="FF1155CC"/>
        <sz val="11.0"/>
        <u/>
      </rPr>
      <t>https://motcua.moj.gov.vn/</t>
    </r>
  </si>
  <si>
    <t>Hộ tịch, đăng ký thường trú, quản lý thẻ, số thẻ</t>
  </si>
  <si>
    <r>
      <rPr>
        <rFont val="Carlito"/>
        <sz val="11.0"/>
      </rPr>
      <t xml:space="preserve">- https://motcua.angiang.gov.vn/
- </t>
    </r>
    <r>
      <rPr>
        <rFont val="Carlito"/>
        <color rgb="FF1155CC"/>
        <sz val="11.0"/>
        <u/>
      </rPr>
      <t>https://motcua.moj.gov.vn/</t>
    </r>
  </si>
  <si>
    <t>1.013.314</t>
  </si>
  <si>
    <t>Xác nhận về điều kiện diện tích bình quân nhà ở để đăng ký thường trú vào chỗ ở do thuê, mượn, ở nhờ; nhà ở, đất ở không có tranh chấp quyền sở hữu nhà ở, quyền sử dụng đất ở, không thuộc địa điểm không được đăng ký thường trú mới</t>
  </si>
  <si>
    <t>Đăng ký, quản lý cư trú</t>
  </si>
  <si>
    <r>
      <rPr>
        <rFont val="Carlito"/>
        <sz val="11.0"/>
      </rPr>
      <t xml:space="preserve">- https://motcua.angiang.gov.vn/
- </t>
    </r>
    <r>
      <rPr>
        <rFont val="Carlito"/>
        <color rgb="FF1155CC"/>
        <sz val="11.0"/>
        <u/>
      </rPr>
      <t>https://motcua.moj.gov.vn/</t>
    </r>
  </si>
  <si>
    <r>
      <rPr>
        <rFont val="Carlito"/>
        <sz val="11.0"/>
      </rPr>
      <t xml:space="preserve">- https://motcua.angiang.gov.vn/
- </t>
    </r>
    <r>
      <rPr>
        <rFont val="Carlito"/>
        <color rgb="FF1155CC"/>
        <sz val="11.0"/>
        <u/>
      </rPr>
      <t>https://motcua.moj.gov.vn/</t>
    </r>
  </si>
  <si>
    <t>Tăng tỷ lệ hồ sơ trực tuyến toàn trình, tạo điều kiện hoàn thành tiêu chí số 9.2 của Bộ tiêu chí quốc gia về xã Nông thôn mới giai đoạn 2026–2030</t>
  </si>
  <si>
    <r>
      <rPr>
        <rFont val="Carlito"/>
        <color rgb="FF1155CC"/>
        <sz val="11.0"/>
        <u/>
      </rPr>
      <t>https://motcua.angiang.gov.vn/</t>
    </r>
    <r>
      <rPr>
        <rFont val="Carlito"/>
        <sz val="11.0"/>
      </rPr>
      <t xml:space="preserve">
</t>
    </r>
    <r>
      <rPr>
        <rFont val="Carlito"/>
        <color rgb="FF1155CC"/>
        <sz val="11.0"/>
        <u/>
      </rPr>
      <t>https://motcua.moj.gov.vn/</t>
    </r>
  </si>
  <si>
    <t xml:space="preserve">Các trường hợp xác minh thuộc Dịch vụ công trực tuyến một phần </t>
  </si>
  <si>
    <r>
      <rPr>
        <rFont val="Carlito"/>
        <color rgb="FF1155CC"/>
        <sz val="11.0"/>
        <u/>
      </rPr>
      <t>https://motcua.angiang.gov.vn/</t>
    </r>
    <r>
      <rPr>
        <rFont val="Carlito"/>
        <sz val="11.0"/>
      </rPr>
      <t xml:space="preserve">
</t>
    </r>
    <r>
      <rPr>
        <rFont val="Carlito"/>
        <color rgb="FF1155CC"/>
        <sz val="11.0"/>
        <u/>
      </rPr>
      <t>https://motcua.moj.gov.vn/</t>
    </r>
  </si>
  <si>
    <t>Tăng tỷ lệ hồ sơ trực tuyến toàn trình, tạo điều kiện hoàn thành tiêu chí số 9.2 của Bộ tiêu chí quốc gia về xã Nông thôn mới giai đoạn 2026–2031</t>
  </si>
  <si>
    <r>
      <rPr>
        <rFont val="Carlito"/>
        <sz val="11.0"/>
      </rPr>
      <t xml:space="preserve">- https://motcua.angiang.gov.vn/
- </t>
    </r>
    <r>
      <rPr>
        <rFont val="Carlito"/>
        <color rgb="FF1155CC"/>
        <sz val="11.0"/>
        <u/>
      </rPr>
      <t>https://motcua.moj.gov.vn/</t>
    </r>
  </si>
  <si>
    <t>Tăng tỷ lệ hồ sơ trực tuyến toàn trình, tạo điều kiện hoàn thành tiêu chí số 9.2 của Bộ tiêu chí quốc gia về xã Nông thôn mới giai đoạn 2026–2032</t>
  </si>
  <si>
    <r>
      <rPr>
        <rFont val="Carlito"/>
        <color rgb="FF1155CC"/>
        <sz val="11.0"/>
        <u/>
      </rPr>
      <t>https://motcua.angiang.gov.vn/</t>
    </r>
    <r>
      <rPr>
        <rFont val="Carlito"/>
        <sz val="11.0"/>
      </rPr>
      <t xml:space="preserve">
</t>
    </r>
    <r>
      <rPr>
        <rFont val="Carlito"/>
        <color rgb="FF1155CC"/>
        <sz val="11.0"/>
        <u/>
      </rPr>
      <t>https://motcua.moj.gov.vn/</t>
    </r>
  </si>
  <si>
    <t>Tăng tỷ lệ hồ sơ trực tuyến toàn trình, tạo điều kiện hoàn thành tiêu chí số 9.2 của Bộ tiêu chí quốc gia về xã Nông thôn mới giai đoạn 2026–2033</t>
  </si>
  <si>
    <r>
      <rPr>
        <rFont val="Carlito"/>
        <color rgb="FF1155CC"/>
        <sz val="11.0"/>
        <u/>
      </rPr>
      <t>https://motcua.angiang.gov.vn/</t>
    </r>
    <r>
      <rPr>
        <rFont val="Carlito"/>
        <sz val="11.0"/>
      </rPr>
      <t xml:space="preserve">
</t>
    </r>
    <r>
      <rPr>
        <rFont val="Carlito"/>
        <color rgb="FF1155CC"/>
        <sz val="11.0"/>
        <u/>
      </rPr>
      <t>https://motcua.moj.gov.vn/</t>
    </r>
  </si>
  <si>
    <r>
      <rPr>
        <rFont val="Carlito"/>
        <sz val="11.0"/>
      </rPr>
      <t xml:space="preserve">- https://motcua.angiang.gov.vn/
- </t>
    </r>
    <r>
      <rPr>
        <rFont val="Carlito"/>
        <color rgb="FF1155CC"/>
        <sz val="11.0"/>
        <u/>
      </rPr>
      <t>https://motcua.moj.gov.vn/</t>
    </r>
  </si>
  <si>
    <r>
      <rPr>
        <rFont val="Carlito"/>
        <color rgb="FF1155CC"/>
        <sz val="11.0"/>
        <u/>
      </rPr>
      <t>https://motcua.angiang.gov.vn/</t>
    </r>
    <r>
      <rPr>
        <rFont val="Carlito"/>
        <sz val="11.0"/>
      </rPr>
      <t xml:space="preserve">
</t>
    </r>
    <r>
      <rPr>
        <rFont val="Carlito"/>
        <color rgb="FF1155CC"/>
        <sz val="11.0"/>
        <u/>
      </rPr>
      <t>https://motcua.moj.gov.vn/</t>
    </r>
  </si>
  <si>
    <r>
      <rPr>
        <rFont val="Carlito"/>
        <color rgb="FF1155CC"/>
        <sz val="11.0"/>
        <u/>
      </rPr>
      <t>https://motcua.angiang.gov.vn/</t>
    </r>
    <r>
      <rPr>
        <rFont val="Carlito"/>
        <sz val="11.0"/>
      </rPr>
      <t xml:space="preserve">
</t>
    </r>
    <r>
      <rPr>
        <rFont val="Carlito"/>
        <color rgb="FF1155CC"/>
        <sz val="11.0"/>
        <u/>
      </rPr>
      <t>https://motcua.moj.gov.vn/</t>
    </r>
  </si>
  <si>
    <r>
      <rPr>
        <rFont val="Carlito"/>
        <color rgb="FF1155CC"/>
        <sz val="11.0"/>
        <u/>
      </rPr>
      <t>https://motcua.angiang.gov.vn/</t>
    </r>
    <r>
      <rPr>
        <rFont val="Carlito"/>
        <sz val="11.0"/>
      </rPr>
      <t xml:space="preserve">
</t>
    </r>
    <r>
      <rPr>
        <rFont val="Carlito"/>
        <color rgb="FF1155CC"/>
        <sz val="11.0"/>
        <u/>
      </rPr>
      <t>https://motcua.moj.gov.vn/</t>
    </r>
  </si>
  <si>
    <r>
      <rPr>
        <rFont val="Carlito"/>
        <color rgb="FF1155CC"/>
        <sz val="11.0"/>
        <u/>
      </rPr>
      <t>https://motcua.angiang.gov.vn/</t>
    </r>
    <r>
      <rPr>
        <rFont val="Carlito"/>
        <sz val="11.0"/>
      </rPr>
      <t xml:space="preserve">
</t>
    </r>
    <r>
      <rPr>
        <rFont val="Carlito"/>
        <color rgb="FF1155CC"/>
        <sz val="11.0"/>
        <u/>
      </rPr>
      <t>https://motcua.moj.gov.vn/</t>
    </r>
  </si>
  <si>
    <r>
      <rPr>
        <rFont val="Carlito"/>
        <color rgb="FF1155CC"/>
        <sz val="11.0"/>
        <u/>
      </rPr>
      <t>https://motcua.angiang.gov.vn/</t>
    </r>
    <r>
      <rPr>
        <rFont val="Carlito"/>
        <sz val="11.0"/>
      </rPr>
      <t xml:space="preserve">
</t>
    </r>
    <r>
      <rPr>
        <rFont val="Carlito"/>
        <color rgb="FF1155CC"/>
        <sz val="11.0"/>
        <u/>
      </rPr>
      <t>https://motcua.moj.gov.vn/</t>
    </r>
  </si>
  <si>
    <r>
      <rPr>
        <rFont val="Carlito"/>
        <color rgb="FF1155CC"/>
        <sz val="11.0"/>
        <u/>
      </rPr>
      <t>https://motcua.angiang.gov.vn/</t>
    </r>
    <r>
      <rPr>
        <rFont val="Carlito"/>
        <sz val="11.0"/>
      </rPr>
      <t xml:space="preserve">
</t>
    </r>
    <r>
      <rPr>
        <rFont val="Carlito"/>
        <color rgb="FF1155CC"/>
        <sz val="11.0"/>
        <u/>
      </rPr>
      <t>https://motcua.moj.gov.vn/</t>
    </r>
  </si>
  <si>
    <r>
      <rPr>
        <rFont val="Carlito"/>
        <color rgb="FF1155CC"/>
        <sz val="11.0"/>
        <u/>
      </rPr>
      <t>https://motcua.angiang.gov.vn/</t>
    </r>
    <r>
      <rPr>
        <rFont val="Carlito"/>
        <sz val="11.0"/>
      </rPr>
      <t xml:space="preserve">
</t>
    </r>
    <r>
      <rPr>
        <rFont val="Carlito"/>
        <color rgb="FF1155CC"/>
        <sz val="11.0"/>
        <u/>
      </rPr>
      <t>https://motcua.moj.gov.vn/</t>
    </r>
  </si>
  <si>
    <t>Hệ thống liên thông giữa Một cửa An Giang và Liên thông còn phát sinh một số lỗi đông bộ</t>
  </si>
  <si>
    <r>
      <rPr>
        <rFont val="Carlito"/>
        <color rgb="FF1155CC"/>
        <sz val="11.0"/>
        <u/>
      </rPr>
      <t>https://motcua.angiang.gov.vn/</t>
    </r>
    <r>
      <rPr>
        <rFont val="Carlito"/>
        <sz val="11.0"/>
      </rPr>
      <t xml:space="preserve">
</t>
    </r>
    <r>
      <rPr>
        <rFont val="Carlito"/>
        <color rgb="FF1155CC"/>
        <sz val="11.0"/>
        <u/>
      </rPr>
      <t>https://motcua.moj.gov.vn/</t>
    </r>
  </si>
  <si>
    <t>2.001.023</t>
  </si>
  <si>
    <t>Liên thông các thủ tục hành chính về đăng ký khai sinh, cấp Thẻ bảo hiểm y tế cho trẻ em dưới 6 tuổi</t>
  </si>
  <si>
    <r>
      <rPr>
        <rFont val="Carlito"/>
        <color rgb="FF1155CC"/>
        <sz val="11.0"/>
        <u/>
      </rPr>
      <t>https://motcua.angiang.gov.vn/</t>
    </r>
    <r>
      <rPr>
        <rFont val="Carlito"/>
        <sz val="11.0"/>
      </rPr>
      <t xml:space="preserve">
</t>
    </r>
    <r>
      <rPr>
        <rFont val="Carlito"/>
        <color rgb="FF1155CC"/>
        <sz val="11.0"/>
        <u/>
      </rPr>
      <t>https://motcua.moj.gov.vn/</t>
    </r>
  </si>
  <si>
    <t>Các trường thông tin lặp lại nhiều lần, nhất là thông tin cư trú</t>
  </si>
  <si>
    <t>01/7/2025 - 14/8/2027</t>
  </si>
  <si>
    <r>
      <rPr>
        <rFont val="Carlito"/>
        <color rgb="FF1155CC"/>
        <sz val="11.0"/>
        <u/>
      </rPr>
      <t>https://motcua.angiang.gov.vn/</t>
    </r>
    <r>
      <rPr>
        <rFont val="Carlito"/>
        <sz val="11.0"/>
      </rPr>
      <t xml:space="preserve">
</t>
    </r>
    <r>
      <rPr>
        <rFont val="Carlito"/>
        <color rgb="FF1155CC"/>
        <sz val="11.0"/>
        <u/>
      </rPr>
      <t>https://motcua.moj.gov.vn/</t>
    </r>
  </si>
  <si>
    <t>Phần mềm Bộ tư pháp lỗi thường xuyên trong quá trình xử lý hồ sơ</t>
  </si>
  <si>
    <t>Tăng tỷ lệ % DVC Trực tuyến toàn trình</t>
  </si>
  <si>
    <t>01/7/2025 - 14/8/2028</t>
  </si>
  <si>
    <r>
      <rPr>
        <rFont val="Carlito"/>
        <color rgb="FF1155CC"/>
        <sz val="11.0"/>
        <u/>
      </rPr>
      <t>https://motcua.angiang.gov.vn/</t>
    </r>
    <r>
      <rPr>
        <rFont val="Carlito"/>
        <sz val="11.0"/>
      </rPr>
      <t xml:space="preserve">
</t>
    </r>
    <r>
      <rPr>
        <rFont val="Carlito"/>
        <color rgb="FF1155CC"/>
        <sz val="11.0"/>
        <u/>
      </rPr>
      <t>https://motcua.moj.gov.vn/</t>
    </r>
  </si>
  <si>
    <t>01/7/2025 - 14/8/2029</t>
  </si>
  <si>
    <t>https://dangkyhkd.dkkd.gov.vn</t>
  </si>
  <si>
    <t>01/7/2025 - 14/8/2030</t>
  </si>
  <si>
    <r>
      <rPr>
        <rFont val="Carlito"/>
        <color rgb="FF1155CC"/>
        <sz val="11.0"/>
        <u/>
      </rPr>
      <t>https://motcua.angiang.gov.vn/</t>
    </r>
    <r>
      <rPr>
        <rFont val="Carlito"/>
        <sz val="11.0"/>
      </rPr>
      <t xml:space="preserve">
</t>
    </r>
    <r>
      <rPr>
        <rFont val="Carlito"/>
        <color rgb="FF1155CC"/>
        <sz val="11.0"/>
        <u/>
      </rPr>
      <t>https://motcua.moj.gov.vn/</t>
    </r>
  </si>
  <si>
    <t>hồ sơ liên thông thường bị lỗi</t>
  </si>
  <si>
    <t>của những phần mềm  giải quyết thủ tục HC của  Bộ tư pháp và phần mềm Hộ tich</t>
  </si>
  <si>
    <t>tăng tỷ lệ % DVC Trực tuyến toàn trình</t>
  </si>
  <si>
    <t>Chứng thực chữ ký và đểm chỉ nhiều người trên 1 giấy tờ văn bản</t>
  </si>
  <si>
    <t>Tư pháp – Hộ tịch</t>
  </si>
  <si>
    <r>
      <rPr>
        <rFont val="Carlito"/>
        <sz val="11.0"/>
      </rPr>
      <t xml:space="preserve">- https://motcua.angiang.gov.vn/
- </t>
    </r>
    <r>
      <rPr>
        <rFont val="Carlito"/>
        <color rgb="FF1155CC"/>
        <sz val="11.0"/>
        <u/>
      </rPr>
      <t>https://motcua.moj.gov.vn/</t>
    </r>
  </si>
  <si>
    <t>Hệ thống giải quyết thủ tục hành chính của Bộ Tư Pháp chưa cập nhật lời chứng thực chữ ký và đểm chỉ nhiều người trên 1 giấy tờ văn bản. Chỉ  có cập nhật lời chứng thực chủ ký của một người trên 1 giấy tờ văn bản nên khi gặp trường hợp người dân yêu cầu chứng thực nhiều người thì hệ thống trả kết sai lời chứng.</t>
  </si>
  <si>
    <t>Cập nhật lời chứng thực theo đúng quy định</t>
  </si>
  <si>
    <t>giảm thời gian thực hiện là 1/3</t>
  </si>
  <si>
    <r>
      <rPr>
        <rFont val="Carlito"/>
        <sz val="11.0"/>
      </rPr>
      <t xml:space="preserve">- https://motcua.angiang.gov.vn/
- </t>
    </r>
    <r>
      <rPr>
        <rFont val="Carlito"/>
        <color rgb="FF1155CC"/>
        <sz val="11.0"/>
        <u/>
      </rPr>
      <t>https://motcua.moj.gov.vn/</t>
    </r>
  </si>
  <si>
    <t>chưa toàn trình</t>
  </si>
  <si>
    <t>cần thực hiện toàn trình</t>
  </si>
  <si>
    <r>
      <rPr>
        <rFont val="Carlito"/>
        <sz val="11.0"/>
      </rPr>
      <t xml:space="preserve">- https://motcua.angiang.gov.vn/
- </t>
    </r>
    <r>
      <rPr>
        <rFont val="Carlito"/>
        <color rgb="FF1155CC"/>
        <sz val="11.0"/>
        <u/>
      </rPr>
      <t>https://motcua.moj.gov.vn/</t>
    </r>
  </si>
  <si>
    <t>Hệ thống Bộ Tư pháp thường xuyênlỗi trong quá trình xử lý hồ sơ</t>
  </si>
  <si>
    <r>
      <rPr>
        <rFont val="Carlito"/>
        <sz val="11.0"/>
      </rPr>
      <t xml:space="preserve">- https://motcua.angiang.gov.vn/
- </t>
    </r>
    <r>
      <rPr>
        <rFont val="Carlito"/>
        <color rgb="FF1155CC"/>
        <sz val="11.0"/>
        <u/>
      </rPr>
      <t>https://motcua.moj.gov.vn/</t>
    </r>
  </si>
  <si>
    <r>
      <rPr>
        <rFont val="Carlito"/>
        <color rgb="FF1155CC"/>
        <sz val="11.0"/>
        <u/>
      </rPr>
      <t>https://motcua.angiang.gov.vn/</t>
    </r>
    <r>
      <rPr>
        <rFont val="Carlito"/>
        <sz val="11.0"/>
      </rPr>
      <t xml:space="preserve"> và </t>
    </r>
    <r>
      <rPr>
        <rFont val="Carlito"/>
        <color rgb="FF1155CC"/>
        <sz val="11.0"/>
        <u/>
      </rPr>
      <t>https://motcua.moj.gov.vn/</t>
    </r>
    <r>
      <rPr>
        <rFont val="Carlito"/>
        <sz val="11.0"/>
      </rPr>
      <t xml:space="preserve">  </t>
    </r>
  </si>
  <si>
    <t>https://motcua.angiang.gov.vn/
https://motcua.moj.gov.vn/</t>
  </si>
  <si>
    <t>Hệ thống Bộ Tư pháp thường xuyên lỗi trong quá trình xử lý hồ sơ; Hệ thống hộ tịch điện tử chưa hỗ trợ nhập bổ sung các hồ sơ đã có trong sổ bộ.</t>
  </si>
  <si>
    <t>Hoàn thiện các chức năng của Hệ thống Bộ Tư pháp; cho phép nhập bổ sung các hồ sơ đã có trong sổ bộ vào Hệ thống hộ tịch điện tử.</t>
  </si>
  <si>
    <t>Hệ thống Bộ Tư pháp thường xuyên lỗi trong quá trình xử lý hồ sơ;</t>
  </si>
  <si>
    <t>Hoàn thiện các chức năng của Hệ thống Bộ Tư pháp; nâng mức độ DVCTT lên toàn trình.</t>
  </si>
  <si>
    <t>Vẫn còn thành phần giấy phải số hóa (như giấy chứng sinh). Trục liên thông có thời điểm tắc nghẽn, dữ liệu chưa liên thông ổn định với Công an và BHXH.</t>
  </si>
  <si>
    <t>Ổn định dữ liệu liên thông giữa các hệ thống; ưu tiên sử dụng dữ liệu điện tử thay hồ sơ giấy; khắc phục tình trạng gián đoạn kết nối với Công an và BHXH</t>
  </si>
  <si>
    <t>2.00072</t>
  </si>
  <si>
    <t>Hệ thống thông tin về đăng ký hộ kinh doanh còn phát sinh lỗi đăng nhập, lỗi ký số ảnh hưởng việc tiếp nhận và nộp hồ sơ trực tuyến. Việc liên thông, chia sẻ dữ liệu với cơ quan Thuế có lúc còn chậm, ảnh hưởng tra cứu, xác minh và đối chiếu thông tin.</t>
  </si>
  <si>
    <t>Nâng cấp, ổn định hệ thống, khắc phục lỗi đăng nhập, ký số; tăng cường kết nối, đồng bộ dữ liệu Thuế - đăng ký hộ kinh doanh. Cho phép cán bộ cấp xã tra cứu các thông tin thuế cơ bản được phép khai thác, như tình trạng hoạt động, trạng thái mã số thuế và các thông tin cần thiết phục vụ giải quyết TTHC, hạn chế xác minh thủ công.</t>
  </si>
  <si>
    <r>
      <rPr>
        <rFont val="Carlito"/>
        <sz val="11.0"/>
      </rPr>
      <t xml:space="preserve">- https://motcua.angiang.gov.vn/
- </t>
    </r>
    <r>
      <rPr>
        <rFont val="Carlito"/>
        <color rgb="FF1155CC"/>
        <sz val="11.0"/>
        <u/>
      </rPr>
      <t>https://motcua.moj.gov.vn/</t>
    </r>
  </si>
  <si>
    <t>Chưa khai thác dữ liệu hộ tịch trước năm 1975</t>
  </si>
  <si>
    <t>Đề xuất được quyền khai thác dữ liệu</t>
  </si>
  <si>
    <r>
      <rPr>
        <rFont val="Carlito"/>
        <sz val="11.0"/>
      </rPr>
      <t xml:space="preserve">- https://motcua.angiang.gov.vn/
- </t>
    </r>
    <r>
      <rPr>
        <rFont val="Carlito"/>
        <color rgb="FF1155CC"/>
        <sz val="11.0"/>
        <u/>
      </rPr>
      <t>https://motcua.moj.gov.vn/</t>
    </r>
  </si>
  <si>
    <t>Hồ sơ nộp trực tuyến, người dân không đến ký nhận giấy kết hôn nhưng thời gian trả kết quả có qui định thời hạn</t>
  </si>
  <si>
    <t>Đề nghị qui định có thời gian đến nhận kết quả Giấy chứng nhận kết hôn, sau thời gian đó đề nghị huỷ đăng ký kết hôn</t>
  </si>
  <si>
    <t>Thủ tục cấp giấy xác nhận tình trạng hôn nhân</t>
  </si>
  <si>
    <r>
      <rPr>
        <rFont val="Carlito"/>
        <sz val="11.0"/>
      </rPr>
      <t xml:space="preserve">- https://motcua.angiang.gov.vn/
- </t>
    </r>
    <r>
      <rPr>
        <rFont val="Carlito"/>
        <color rgb="FF1155CC"/>
        <sz val="11.0"/>
        <u/>
      </rPr>
      <t>https://motcua.moj.gov.vn/</t>
    </r>
  </si>
  <si>
    <t>Chưa đồng bộ hết dữ liệu tình trạng hôn nhân giữa Bộ Tư pháp và Bộ Công an</t>
  </si>
  <si>
    <r>
      <rPr>
        <rFont val="Carlito"/>
        <sz val="11.0"/>
      </rPr>
      <t xml:space="preserve">- https://motcua.angiang.gov.vn/
- </t>
    </r>
    <r>
      <rPr>
        <rFont val="Carlito"/>
        <color rgb="FF1155CC"/>
        <sz val="11.0"/>
        <u/>
      </rPr>
      <t>https://motcua.moj.gov.vn/</t>
    </r>
  </si>
  <si>
    <t>Chưa khai thác được chứng sinh điện tử, vẫn còn sử dụng bản giấy minh chứng</t>
  </si>
  <si>
    <t>2,000815</t>
  </si>
  <si>
    <r>
      <rPr>
        <rFont val="Carlito"/>
        <sz val="11.0"/>
      </rPr>
      <t xml:space="preserve">- https://motcua.angiang.gov.vn/
- </t>
    </r>
    <r>
      <rPr>
        <rFont val="Carlito"/>
        <color rgb="FF1155CC"/>
        <sz val="11.0"/>
        <u/>
      </rPr>
      <t>https://motcua.moj.gov.vn/</t>
    </r>
  </si>
  <si>
    <t xml:space="preserve">Chưa sử dụng chứng thực bản sao điện tử thông dụng </t>
  </si>
  <si>
    <t>01/07/2025-14/8/2026</t>
  </si>
  <si>
    <t>- https://motcua.angiang.gov.vn/
- https://motcua.moj.gov.vn/</t>
  </si>
  <si>
    <t>- Đối với trường hợp xác nhận tình trạng hôn nhân để đăng ký kết hôn với người nước ngoài, các trường thông tin thiết lập chưa đầy đủ đặc biệt trường quốc tịch, dân tộc, nhập vào  mục có sẵn nhưng tờ khai điện tử in ra thường xuyên thiếu trường thông tin dân tộc và quốc tịch.
- Đối với trường hợp người dân trải qua nhiều nơi cư trú, người dân không chứng minh được tình trạng hôn nhân của mình qua các thời kỳ, buộc phải xác nhận thông tin cư trú và xác nhận từng giai đoạn.
- Đối với các trường hợp công dân đã đăng ký kết hôn, đã ly hôn tình trạng hôn nhân vẫn thể hiện chưa kết hôn, dữ liệu không liên kết và thống nhất dẫn đến tình trạng phải kéo dài thời gian xác minh.
- Các dữ liệu chưa được số hóa hết, đặc biệt dữ liệu hộ tịch và dữ liệu dân cư (đặc biệt trường hợp trải qua nhiều nơi cư trú).</t>
  </si>
  <si>
    <t xml:space="preserve">
- Đề xuất tái cấu trúc tờ khai điện tử thủ tục xác nhận tình trạng hôn nhân đối với mục đích kết hôn với người nước ngoài đặc biệt các trường dân tộc và quốc tịch.
- Đề xuất liên kết các dữ liệu hộ tịch và dân cư còn chưa đồng nhất, đặc biệt mở rộng các trường có quyền khai thác đặc biệt các trường hợp trải qua nhiều nơi cư trú.</t>
  </si>
  <si>
    <t>-- Tờ khai điện tử thể hiện rõ ràng giảm bớt tình trạng hồ sơ sai phải yêu cầu người dân bổ sung
- Rút ngắn thời gian giải quyết TTHC và các bước xác minh.
- Đảm bảo tính chính xác đúng theo dữ liệu hộ tịch và dân cư.</t>
  </si>
  <si>
    <t>2,000635</t>
  </si>
  <si>
    <t>- Trường hợp trích lục khai sinh là khác (ông, bà, cha, mẹ, ủy quyền, cô, dì, chú, bác,...)không phải bản thân người trích lục khai sinh, tờ khai điện tử không thể hiện các trường thông tin cha, mẹ; người dân không cung cấp được bản chính, cán bộ chuyên môn phải thực hiện tra cứu thêm phần mềm hộ tịch chuyên môn và lục sổ bộ cũ đối với các trường hợp không số hóa dữ liệu điện tử, gây mất thời gian và kéo dài thời gian giải quyết TTHC.
-Tương tự trường hợp trích lục khai tử cho người chết đã lâu, chết trên địa bàn xã, chỉ có hình ảnh bia mộ đã cũ không có giấy tờ khác chứng minh, cán bộ phải tiến hành xác minh và nhờ người dân xuất trình thêm các giấy tờ liên quan khác để làm căn cứ xác định và lục sổ bộ.</t>
  </si>
  <si>
    <t>- Đề xuất tái cấu trúc tờ khai điện tử thêm trường thông tin khác sau phần thông tin số giấy tờ hoặc tên cha mẹ cho thuận tiện trong việc lục sổ bộ.
- Có hướng dẫn cụ thể giải quyết các trường hợp chết đã lâu hoặc ra văn bản hướng dẫn, quy định cụ thể (đa số các giấy tờ này Văn phòng công chứng yêu cầu để thực hiện các thủ tục về quyền sử dụng đất).</t>
  </si>
  <si>
    <t>- Tờ khai điện tử thể hiện rõ ràng giảm bớt tình trạng hồ sơ sai phải yêu cầu người dân bổ sung
- Rút ngắn và đơn giản hóa thời gian giải quyết TTHC.
- Đảm bảo tính chính xác so với dữ liệu hộ tịch.</t>
  </si>
  <si>
    <t xml:space="preserve">- Các trường hợp xác minh nội bộ, các xã thường xuyên trả lời chậm, kéo dài thời gian xác minh và giải quyết thủ tục.
-  Đối với các trường hợp công dân đã đăng ký kết hôn, đã ly hôn tình trạng hôn nhân vẫn thể hiện chưa kết hôn, dữ liệu không liên kết và thống nhất dẫn đến tình trạng phải kéo dài thời gian xác minh.
</t>
  </si>
  <si>
    <t>- Đề xuất có danh bạ liên kết cán bộ hộ tịch toàn hệ thống các xã và tỉnh để thuận tiên trong việc liên hệ, xác minh.
- Đề xuất tái cấu trúc quy trình nội bộ, trường hợp cán bộ chậm xác minh có quy chế tính thời gian cho cán bộ trễm không tính vào quy trình của xã tiếp nhận để đảm bảo tính công bằng, rõ người, rõ việc , rõ thời gian.
- Đề xuất liên kết các dữ liệu hộ tịch và dân cư còn rời rạc không đúng thực tế, làm sạch cơ sở dữ liệu để thuận tiện trong quá trình tra cứu, xác minh.</t>
  </si>
  <si>
    <t>- Cắt giảm thời gian giải quyết TTHC.
- Hạn chế tối đa tình trạng ùn tắt hồ sơ, kéo dài thời gian chờ đợi của người dân.
- Năng cao tỷ lệ hài lòng và đạt đúng mục đích cắt giảm thủ tục xác nhận tình trạng hôn nhân khi đăng ký kết hôn.</t>
  </si>
  <si>
    <t>1.013978</t>
  </si>
  <si>
    <t>- Thủ tục chưa có tờ khai điện tử, người dân phải kê khai mẫu đơn giấy gây mất nhiều thời gian vì quá nhiều trường thông tin người dân không nắm rõ, cán bộ thường xuyên phải ngồi giải thích, hướng dẫn và viết hộ cho người dân.</t>
  </si>
  <si>
    <t>- Xây dựng tờ khai điện tử thuận tiện trong việc kê khai và nộp hồ sơ.</t>
  </si>
  <si>
    <t>- Cắt giảm thời gian kê khai viết tay truyền thống, hướng đến hồ sơ không giấy theo mục tiêu của đề án 06, 25 bộ TTHC thiết yếu không dùng hồ sơ giấy.</t>
  </si>
  <si>
    <t>1.001699</t>
  </si>
  <si>
    <t xml:space="preserve">- https://motcua.moh.gov.vn
- https://motcua.angiang.gov.vn/
</t>
  </si>
  <si>
    <t>- Thủ tục này dành cho người yếu thế, thường xuyên không có điện thoại và không biết chữ, do không có mẫu điện tử cán bộ phải giải thích, hướng dẫn và viết hộ tờ khai cho người dân.</t>
  </si>
  <si>
    <t>- Cắt giảm thời gian kê khai viết tay truyền thống, hướng đến hồ sơ không giấy .</t>
  </si>
  <si>
    <r>
      <rPr>
        <rFont val="Carlito"/>
        <sz val="11.0"/>
      </rPr>
      <t xml:space="preserve">- https://motcua.angiang.gov.vn/
- </t>
    </r>
    <r>
      <rPr>
        <rFont val="Carlito"/>
        <color rgb="FF1155CC"/>
        <sz val="11.0"/>
        <u/>
      </rPr>
      <t>https://motcua.moj.gov.vn/</t>
    </r>
  </si>
  <si>
    <t>01/7/2026 đến 14/8/2026</t>
  </si>
  <si>
    <r>
      <rPr>
        <rFont val="Carlito"/>
        <sz val="11.0"/>
      </rPr>
      <t xml:space="preserve">- https://motcua.angiang.gov.vn/
- </t>
    </r>
    <r>
      <rPr>
        <rFont val="Carlito"/>
        <color rgb="FF1155CC"/>
        <sz val="11.0"/>
        <u/>
      </rPr>
      <t>https://motcua.moj.gov.vn/</t>
    </r>
  </si>
  <si>
    <t>Trực tuyến toàn trình</t>
  </si>
  <si>
    <t>Giảm thời gian tra cứu, xử lý hồ sơ cho công chức hộ tịch</t>
  </si>
  <si>
    <r>
      <rPr>
        <rFont val="Carlito"/>
        <sz val="11.0"/>
      </rPr>
      <t xml:space="preserve">- https://motcua.angiang.gov.vn/
- </t>
    </r>
    <r>
      <rPr>
        <rFont val="Carlito"/>
        <color rgb="FF1155CC"/>
        <sz val="11.0"/>
        <u/>
      </rPr>
      <t>https://motcua.moj.gov.vn/</t>
    </r>
  </si>
  <si>
    <t>Dữ liệu tra cứu thông tin kết hôn chưa chính xác, nhất là các trường hợp thay đổi nơi cư trú</t>
  </si>
  <si>
    <r>
      <rPr>
        <rFont val="Carlito"/>
        <sz val="11.0"/>
      </rPr>
      <t xml:space="preserve">- https://motcua.angiang.gov.vn/
- </t>
    </r>
    <r>
      <rPr>
        <rFont val="Carlito"/>
        <color rgb="FF1155CC"/>
        <sz val="11.0"/>
        <u/>
      </rPr>
      <t>https://motcua.moj.gov.vn/</t>
    </r>
  </si>
  <si>
    <t>01/7/2026 đến 14/8/2027</t>
  </si>
  <si>
    <r>
      <rPr>
        <rFont val="Carlito"/>
        <sz val="11.0"/>
      </rPr>
      <t xml:space="preserve">- </t>
    </r>
    <r>
      <rPr>
        <rFont val="Carlito"/>
        <color rgb="FF1155CC"/>
        <sz val="11.0"/>
        <u/>
      </rPr>
      <t>https://motcua.angiang.gov.vn/</t>
    </r>
    <r>
      <rPr>
        <rFont val="Carlito"/>
        <sz val="11.0"/>
      </rPr>
      <t xml:space="preserve">
- </t>
    </r>
    <r>
      <rPr>
        <rFont val="Carlito"/>
        <color rgb="FF1155CC"/>
        <sz val="11.0"/>
        <u/>
      </rPr>
      <t>https://motcua.moh.gov.vn/</t>
    </r>
  </si>
  <si>
    <t xml:space="preserve">Bổ sung tiến độ thực hiện của Công an và BHXH vào quy trình </t>
  </si>
  <si>
    <t>Thuận lợi cho việc theo dõi hồ sơ công dân</t>
  </si>
  <si>
    <r>
      <rPr>
        <rFont val="Carlito"/>
        <sz val="11.0"/>
      </rPr>
      <t xml:space="preserve">- https://motcua.angiang.gov.vn/
- </t>
    </r>
    <r>
      <rPr>
        <rFont val="Carlito"/>
        <color rgb="FF1155CC"/>
        <sz val="11.0"/>
        <u/>
      </rPr>
      <t>https://motcua.moj.gov.vn/</t>
    </r>
  </si>
  <si>
    <t>01/7/2026 - 14/8/2026</t>
  </si>
  <si>
    <r>
      <rPr>
        <rFont val="Carlito"/>
        <sz val="11.0"/>
      </rPr>
      <t xml:space="preserve">- https://motcua.angiang.gov.vn/
- </t>
    </r>
    <r>
      <rPr>
        <rFont val="Carlito"/>
        <color rgb="FF1155CC"/>
        <sz val="11.0"/>
        <u/>
      </rPr>
      <t>https://motcua.moj.gov.vn/</t>
    </r>
  </si>
  <si>
    <t>01/7/2025 -14/8/2026</t>
  </si>
  <si>
    <r>
      <rPr>
        <rFont val="Carlito"/>
        <sz val="11.0"/>
      </rPr>
      <t xml:space="preserve">- https://motcua.angiang.gov.vn/
- </t>
    </r>
    <r>
      <rPr>
        <rFont val="Carlito"/>
        <color rgb="FF1155CC"/>
        <sz val="11.0"/>
        <u/>
      </rPr>
      <t>https://motcua.moj.gov.vn/</t>
    </r>
  </si>
  <si>
    <r>
      <rPr>
        <rFont val="Carlito"/>
        <sz val="11.0"/>
      </rPr>
      <t xml:space="preserve">- https://motcua.angiang.gov.vn/
- </t>
    </r>
    <r>
      <rPr>
        <rFont val="Carlito"/>
        <color rgb="FF1155CC"/>
        <sz val="11.0"/>
        <u/>
      </rPr>
      <t>https://motcua.moj.gov.vn/</t>
    </r>
  </si>
  <si>
    <r>
      <rPr>
        <color rgb="FF1155CC"/>
        <u/>
      </rPr>
      <t>https://dichvucong.gov.vn</t>
    </r>
    <r>
      <rPr/>
      <t xml:space="preserve"> </t>
    </r>
  </si>
  <si>
    <t xml:space="preserve">Biểu mẫu điện tử còn nhiều trường thông tin phải nhập lại từ 2-3 lần như: số CCCD, ngày cấp CCCD, nơi cấp CCCD, nơi thường trú. </t>
  </si>
  <si>
    <t>Điều chỉnh làm sau khi công dân xác thực danh tính số những dữ liệu này phải tự động cấp nhật hết các trường có liên quan</t>
  </si>
  <si>
    <t>3.000669</t>
  </si>
  <si>
    <r>
      <rPr>
        <rFont val="Carlito"/>
        <sz val="11.0"/>
      </rPr>
      <t xml:space="preserve">- https://motcua.angiang.gov.vn/
- </t>
    </r>
    <r>
      <rPr>
        <rFont val="Carlito"/>
        <color rgb="FF1155CC"/>
        <sz val="11.0"/>
        <u/>
      </rPr>
      <t>https://motcua.moj.gov.vn/</t>
    </r>
  </si>
  <si>
    <t>cơ sở dữ liệu quốc gia</t>
  </si>
  <si>
    <r>
      <rPr>
        <rFont val="Carlito"/>
        <sz val="11.0"/>
      </rPr>
      <t xml:space="preserve">- https://motcua.angiang.gov.vn/
- </t>
    </r>
    <r>
      <rPr>
        <rFont val="Carlito"/>
        <color rgb="FF1155CC"/>
        <sz val="11.0"/>
        <u/>
      </rPr>
      <t>https://motcua.moj.gov.vn/</t>
    </r>
  </si>
  <si>
    <r>
      <rPr>
        <rFont val="Carlito"/>
        <sz val="11.0"/>
      </rPr>
      <t xml:space="preserve">- https://motcua.angiang.gov.vn/
- </t>
    </r>
    <r>
      <rPr>
        <rFont val="Carlito"/>
        <color rgb="FF1155CC"/>
        <sz val="11.0"/>
        <u/>
      </rPr>
      <t>https://motcua.moj.gov.vn/</t>
    </r>
  </si>
  <si>
    <r>
      <rPr>
        <rFont val="Carlito"/>
        <sz val="11.0"/>
      </rPr>
      <t xml:space="preserve">- https://motcua.angiang.gov.vn/
- </t>
    </r>
    <r>
      <rPr>
        <rFont val="Carlito"/>
        <color rgb="FF1155CC"/>
        <sz val="11.0"/>
        <u/>
      </rPr>
      <t>https://motcua.moj.gov.vn/</t>
    </r>
  </si>
  <si>
    <r>
      <rPr>
        <rFont val="Carlito"/>
        <color rgb="FF1155CC"/>
        <sz val="11.0"/>
        <u/>
      </rPr>
      <t>https://motcua.angiang.gov.vn/</t>
    </r>
    <r>
      <rPr>
        <rFont val="Carlito"/>
        <sz val="11.0"/>
      </rPr>
      <t xml:space="preserve">
</t>
    </r>
    <r>
      <rPr>
        <rFont val="Carlito"/>
        <color rgb="FF1155CC"/>
        <sz val="11.0"/>
        <u/>
      </rPr>
      <t>https://motcua.moj.gov.vn/</t>
    </r>
  </si>
  <si>
    <r>
      <rPr>
        <rFont val="Carlito"/>
        <color rgb="FF1155CC"/>
        <sz val="11.0"/>
        <u/>
      </rPr>
      <t>https://motcua.angiang.gov.vn/</t>
    </r>
    <r>
      <rPr>
        <rFont val="Carlito"/>
        <sz val="11.0"/>
      </rPr>
      <t xml:space="preserve">
</t>
    </r>
    <r>
      <rPr>
        <rFont val="Carlito"/>
        <color rgb="FF1155CC"/>
        <sz val="11.0"/>
        <u/>
      </rPr>
      <t>https://motcua.moj.gov.vn/</t>
    </r>
  </si>
  <si>
    <r>
      <rPr>
        <rFont val="Carlito"/>
        <sz val="11.0"/>
      </rPr>
      <t xml:space="preserve">- </t>
    </r>
    <r>
      <rPr>
        <rFont val="Carlito"/>
        <color rgb="FF1155CC"/>
        <sz val="11.0"/>
        <u/>
      </rPr>
      <t>https://motcua.angiang.gov.vn/</t>
    </r>
  </si>
  <si>
    <r>
      <rPr>
        <rFont val="Carlito"/>
        <sz val="11.0"/>
      </rPr>
      <t xml:space="preserve">- </t>
    </r>
    <r>
      <rPr>
        <rFont val="Carlito"/>
        <color rgb="FF1155CC"/>
        <sz val="11.0"/>
        <u/>
      </rPr>
      <t>https://motcua.angiang.gov.vn/</t>
    </r>
    <r>
      <rPr>
        <rFont val="Carlito"/>
        <sz val="11.0"/>
      </rPr>
      <t xml:space="preserve">
- </t>
    </r>
    <r>
      <rPr>
        <rFont val="Carlito"/>
        <color rgb="FF1155CC"/>
        <sz val="11.0"/>
        <u/>
      </rPr>
      <t>https://motcua.moh.gov.vn/</t>
    </r>
  </si>
  <si>
    <r>
      <rPr>
        <rFont val="Carlito"/>
        <sz val="11.0"/>
      </rPr>
      <t xml:space="preserve">- </t>
    </r>
    <r>
      <rPr>
        <rFont val="Carlito"/>
        <color rgb="FF1155CC"/>
        <sz val="11.0"/>
        <u/>
      </rPr>
      <t>https://motcua.angiang.gov.vn/</t>
    </r>
    <r>
      <rPr>
        <rFont val="Carlito"/>
        <sz val="11.0"/>
      </rPr>
      <t xml:space="preserve">
- </t>
    </r>
    <r>
      <rPr>
        <rFont val="Carlito"/>
        <color rgb="FF1155CC"/>
        <sz val="11.0"/>
        <u/>
      </rPr>
      <t>https://motcua.moh.gov.vn/</t>
    </r>
  </si>
  <si>
    <r>
      <rPr>
        <rFont val="Carlito"/>
        <sz val="11.0"/>
      </rPr>
      <t xml:space="preserve">- </t>
    </r>
    <r>
      <rPr>
        <rFont val="Carlito"/>
        <color rgb="FF1155CC"/>
        <sz val="11.0"/>
        <u/>
      </rPr>
      <t>https://motcua.angiang.gov.vn/</t>
    </r>
    <r>
      <rPr>
        <rFont val="Carlito"/>
        <sz val="11.0"/>
      </rPr>
      <t xml:space="preserve">
- </t>
    </r>
    <r>
      <rPr>
        <rFont val="Carlito"/>
        <color rgb="FF1155CC"/>
        <sz val="11.0"/>
        <u/>
      </rPr>
      <t>https://motcua.moh.gov.vn/</t>
    </r>
  </si>
  <si>
    <r>
      <rPr>
        <rFont val="Carlito"/>
        <sz val="11.0"/>
      </rPr>
      <t xml:space="preserve">- </t>
    </r>
    <r>
      <rPr>
        <rFont val="Carlito"/>
        <color rgb="FF1155CC"/>
        <sz val="11.0"/>
        <u/>
      </rPr>
      <t>https://motcua.angiang.gov.vn/</t>
    </r>
  </si>
  <si>
    <r>
      <rPr>
        <rFont val="Carlito"/>
        <sz val="11.0"/>
      </rPr>
      <t xml:space="preserve">- </t>
    </r>
    <r>
      <rPr>
        <rFont val="Carlito"/>
        <color rgb="FF1155CC"/>
        <sz val="11.0"/>
        <u/>
      </rPr>
      <t>https://motcua.angiang.gov.vn/</t>
    </r>
    <r>
      <rPr>
        <rFont val="Carlito"/>
        <sz val="11.0"/>
      </rPr>
      <t xml:space="preserve">
- </t>
    </r>
    <r>
      <rPr>
        <rFont val="Carlito"/>
        <color rgb="FF1155CC"/>
        <sz val="11.0"/>
        <u/>
      </rPr>
      <t>https://motcua.moh.gov.vn/</t>
    </r>
  </si>
  <si>
    <r>
      <rPr>
        <rFont val="Carlito"/>
        <sz val="11.0"/>
      </rPr>
      <t xml:space="preserve">- </t>
    </r>
    <r>
      <rPr>
        <rFont val="Carlito"/>
        <color rgb="FF1155CC"/>
        <sz val="11.0"/>
        <u/>
      </rPr>
      <t>https://motcua.angiang.gov.vn/</t>
    </r>
    <r>
      <rPr>
        <rFont val="Carlito"/>
        <sz val="11.0"/>
      </rPr>
      <t xml:space="preserve">
- </t>
    </r>
    <r>
      <rPr>
        <rFont val="Carlito"/>
        <color rgb="FF1155CC"/>
        <sz val="11.0"/>
        <u/>
      </rPr>
      <t>https://motcua.moh.gov.vn/</t>
    </r>
  </si>
  <si>
    <t xml:space="preserve">1.013978
</t>
  </si>
  <si>
    <t>Chưa cấu hình chức năng thanh toán trực tuyến khi nộp hồ sơ; có lúc hệ thống hiển thị số tiền chưa chính xác. Nên công chức tiếp nhận thao tác huỷ yêu cầu thanh toán và gửi yêu cầu thanh toán lại; việc cho số theo dõi hồ sơ chứng thực chưa phù hợp dẫn đến việc công chức tiếp nhận, công chức xử lý hồ sơ phải thực hiện nhiều thao tác rất mất thời gian</t>
  </si>
  <si>
    <t>- Đề nghị cấu hình chức năng thanh toán khi nộp hồ sơ và điều chỉnh công thức tính lệ phí cho phù hợp.
- Khắc phục lỗi cho số theo dõi hồ sơ chứng thực điện tử,</t>
  </si>
  <si>
    <t xml:space="preserve">1.001193
</t>
  </si>
  <si>
    <r>
      <rPr>
        <rFont val="Carlito"/>
        <sz val="11.0"/>
      </rPr>
      <t xml:space="preserve">https://motcua.angiang.gov.vn/ và
</t>
    </r>
    <r>
      <rPr>
        <rFont val="Carlito"/>
        <color rgb="FF1155CC"/>
        <sz val="11.0"/>
        <u/>
      </rPr>
      <t>https://motcua.moj.gov.vn/</t>
    </r>
  </si>
  <si>
    <t>Phần mền hộ tịch</t>
  </si>
  <si>
    <t>- Xuất trình Đăng ký kết hôn;
- Công dân phải nộp Giấy chứng sinh của trẻ em được đăng ký khai sinh. Nếu không nộp công dân có thể đi đăng ký khai sinh nơi khác và hệ thống không có chức năng kiểm tra việc trẻ em đó có đăng ký nơi khác hay chưa</t>
  </si>
  <si>
    <t>- Đề nghị cấu hình khi nhập họ và tên cha mẹ của người được đăng ký khai sinh hệ thống tự động cập nhật kết quả đã đăng ký kết hôn của cha và mẹ.
- Đề nghị cấu hình hoặc bổ sung chức năng kiểm tra hoặc cơ chế kiểm tra, xử lý đối với trẻ em đã được đăng ký khai sinh từ 02 nơi.</t>
  </si>
  <si>
    <r>
      <rPr>
        <rFont val="Carlito"/>
        <sz val="11.0"/>
      </rPr>
      <t xml:space="preserve">https://motcua.angiang.gov.vn/ và
</t>
    </r>
    <r>
      <rPr>
        <rFont val="Carlito"/>
        <color rgb="FF1155CC"/>
        <sz val="11.0"/>
        <u/>
      </rPr>
      <t>https://motcua.moj.gov.vn/</t>
    </r>
  </si>
  <si>
    <t>- Xuất trình Giấy khai tử hoặc Quyết định ly hôn (đối với trường hợp có vợ/chồng mà vợ/chồng chết hoặc ly hôn)</t>
  </si>
  <si>
    <t>Đề nghị cấu hình chức năng khi nhập họ và tên vợ/chồng hệ thống tự cập nhật tình trạng hôn nhân vào hồ sơ đề nghị</t>
  </si>
  <si>
    <r>
      <rPr>
        <rFont val="Carlito"/>
        <sz val="11.0"/>
      </rPr>
      <t xml:space="preserve">https://motcua.angiang.gov.vn/ và
</t>
    </r>
    <r>
      <rPr>
        <rFont val="Carlito"/>
        <color rgb="FF1155CC"/>
        <sz val="11.0"/>
        <u/>
      </rPr>
      <t>https://motcua.moj.gov.vn/</t>
    </r>
  </si>
  <si>
    <t>Cơ sở dữ liệu và dân cơ; Phần mền hộ tịch</t>
  </si>
  <si>
    <t>Đối với trường hợp cần xác minh tình trạng hôn nhân trực tuyến, khi địa phương được đề nghị cung cấp thông tin mà chưa cung  cấp thông tin thì hệ thống phần mền hộ tịch không cho tiếp nhận giải quyết hồ sơ dẫn đễn hồ sơ trễ hạn</t>
  </si>
  <si>
    <t>Đê nghị cấu hình khi hết thời gian xác minh (02 ngày làm việc) mà bên được đề nghị cung cấp thông tin tình trạng hôn nhân (địa phương khác) không trả lời. Thì cơ quan thụ lý hồ sơ được quyền tiếp nhận xử lý hồ sơ, đồng thời cho công dân lập Bản cam đoan về tình trạng hôn nhân.</t>
  </si>
  <si>
    <r>
      <rPr>
        <rFont val="Carlito"/>
        <sz val="11.0"/>
      </rPr>
      <t xml:space="preserve">https://motcua.angiang.gov.vn/ và
</t>
    </r>
    <r>
      <rPr>
        <rFont val="Carlito"/>
        <color rgb="FF1155CC"/>
        <sz val="11.0"/>
        <u/>
      </rPr>
      <t>https://motcua.moj.gov.vn/</t>
    </r>
  </si>
  <si>
    <t>Cơ sở dự liệu về dân cư; Phần mền hộ tịch</t>
  </si>
  <si>
    <t>Đối với trường hợp làm thay cho người khác phải có giấy uỷ quyền</t>
  </si>
  <si>
    <t>Đề nghị cấu hình chức năng bỏ qua giấy uỷ quyền đối với trường hợp người làm thay thủ tục là ông bà nội, ông bà ngoại, cha mẹ, anh chị em ruột nhưng phải có cơ sở chứng minh mối quan hệ như nêu trên</t>
  </si>
  <si>
    <r>
      <rPr>
        <rFont val="Carlito"/>
        <sz val="11.0"/>
      </rPr>
      <t xml:space="preserve">- </t>
    </r>
    <r>
      <rPr>
        <rFont val="Carlito"/>
        <color rgb="FF1155CC"/>
        <sz val="11.0"/>
        <u/>
      </rPr>
      <t>https://motcua.angiang.gov.vn/</t>
    </r>
    <r>
      <rPr>
        <rFont val="Carlito"/>
        <sz val="11.0"/>
      </rPr>
      <t xml:space="preserve">
- </t>
    </r>
    <r>
      <rPr>
        <rFont val="Carlito"/>
        <color rgb="FF1155CC"/>
        <sz val="11.0"/>
        <u/>
      </rPr>
      <t>https://motcua.moh.gov.vn/</t>
    </r>
  </si>
  <si>
    <r>
      <rPr>
        <rFont val="Carlito"/>
        <sz val="11.0"/>
      </rPr>
      <t xml:space="preserve">- </t>
    </r>
    <r>
      <rPr>
        <rFont val="Carlito"/>
        <color rgb="FF1155CC"/>
        <sz val="11.0"/>
        <u/>
      </rPr>
      <t>https://motcua.angiang.gov.vn/</t>
    </r>
    <r>
      <rPr>
        <rFont val="Carlito"/>
        <sz val="11.0"/>
      </rPr>
      <t xml:space="preserve">
- </t>
    </r>
    <r>
      <rPr>
        <rFont val="Carlito"/>
        <color rgb="FF1155CC"/>
        <sz val="11.0"/>
        <u/>
      </rPr>
      <t>https://motcua.moh.gov.vn/</t>
    </r>
  </si>
  <si>
    <r>
      <rPr>
        <rFont val="Carlito"/>
        <sz val="11.0"/>
      </rPr>
      <t xml:space="preserve">- </t>
    </r>
    <r>
      <rPr>
        <rFont val="Carlito"/>
        <color rgb="FF1155CC"/>
        <sz val="11.0"/>
        <u/>
      </rPr>
      <t>https://motcua.angiang.gov.vn/</t>
    </r>
    <r>
      <rPr>
        <rFont val="Carlito"/>
        <sz val="11.0"/>
      </rPr>
      <t xml:space="preserve">
- </t>
    </r>
    <r>
      <rPr>
        <rFont val="Carlito"/>
        <color rgb="FF1155CC"/>
        <sz val="11.0"/>
        <u/>
      </rPr>
      <t>https://motcua.moh.gov.vn/</t>
    </r>
  </si>
  <si>
    <r>
      <rPr>
        <rFont val="Carlito"/>
        <sz val="11.0"/>
      </rPr>
      <t xml:space="preserve">- </t>
    </r>
    <r>
      <rPr>
        <rFont val="Carlito"/>
        <color rgb="FF1155CC"/>
        <sz val="11.0"/>
        <u/>
      </rPr>
      <t>https://motcua.angiang.gov.vn/</t>
    </r>
    <r>
      <rPr>
        <rFont val="Carlito"/>
        <sz val="11.0"/>
      </rPr>
      <t xml:space="preserve">
- </t>
    </r>
    <r>
      <rPr>
        <rFont val="Carlito"/>
        <color rgb="FF1155CC"/>
        <sz val="11.0"/>
        <u/>
      </rPr>
      <t>https://motcua.moh.gov.vn/</t>
    </r>
  </si>
  <si>
    <r>
      <rPr>
        <rFont val="Carlito"/>
        <sz val="11.0"/>
      </rPr>
      <t xml:space="preserve">- </t>
    </r>
    <r>
      <rPr>
        <rFont val="Carlito"/>
        <color rgb="FF1155CC"/>
        <sz val="11.0"/>
        <u/>
      </rPr>
      <t>https://motcua.angiang.gov.vn/</t>
    </r>
    <r>
      <rPr>
        <rFont val="Carlito"/>
        <sz val="11.0"/>
      </rPr>
      <t xml:space="preserve">
- </t>
    </r>
    <r>
      <rPr>
        <rFont val="Carlito"/>
        <color rgb="FF1155CC"/>
        <sz val="11.0"/>
        <u/>
      </rPr>
      <t>https://motcua.moh.gov.vn/</t>
    </r>
  </si>
  <si>
    <t>01/01/2026 đến ngày 30/6/2026</t>
  </si>
  <si>
    <r>
      <rPr>
        <rFont val="Carlito"/>
        <sz val="11.0"/>
      </rPr>
      <t xml:space="preserve">- </t>
    </r>
    <r>
      <rPr>
        <rFont val="Carlito"/>
        <color rgb="FF1155CC"/>
        <sz val="11.0"/>
        <u/>
      </rPr>
      <t>https://motcua.angiang.gov.vn/</t>
    </r>
    <r>
      <rPr>
        <rFont val="Carlito"/>
        <sz val="11.0"/>
      </rPr>
      <t xml:space="preserve">
- </t>
    </r>
    <r>
      <rPr>
        <rFont val="Carlito"/>
        <color rgb="FF1155CC"/>
        <sz val="11.0"/>
        <u/>
      </rPr>
      <t>https://motcua.moh.gov.vn/</t>
    </r>
  </si>
  <si>
    <r>
      <rPr>
        <rFont val="Carlito"/>
        <color rgb="FF1155CC"/>
        <sz val="11.0"/>
        <u/>
      </rPr>
      <t>https://motcua.angiang.gov.vn/</t>
    </r>
    <r>
      <rPr>
        <rFont val="Carlito"/>
        <sz val="11.0"/>
      </rPr>
      <t xml:space="preserve">
</t>
    </r>
    <r>
      <rPr>
        <rFont val="Carlito"/>
        <color rgb="FF1155CC"/>
        <sz val="11.0"/>
        <u/>
      </rPr>
      <t>https://motcua.moj.gov.vn/</t>
    </r>
  </si>
  <si>
    <r>
      <rPr>
        <rFont val="Carlito"/>
        <color rgb="FF1155CC"/>
        <sz val="11.0"/>
        <u/>
      </rPr>
      <t>https://motcua.angiang.gov.vn/</t>
    </r>
    <r>
      <rPr>
        <rFont val="Carlito"/>
        <sz val="11.0"/>
      </rPr>
      <t xml:space="preserve">
</t>
    </r>
    <r>
      <rPr>
        <rFont val="Carlito"/>
        <color rgb="FF1155CC"/>
        <sz val="11.0"/>
        <u/>
      </rPr>
      <t>https://motcua.moj.gov.vn/</t>
    </r>
  </si>
  <si>
    <r>
      <rPr>
        <rFont val="Carlito"/>
        <color rgb="FF1155CC"/>
        <sz val="11.0"/>
        <u/>
      </rPr>
      <t>https://motcua.angiang.gov.vn/</t>
    </r>
    <r>
      <rPr>
        <rFont val="Carlito"/>
        <sz val="11.0"/>
      </rPr>
      <t xml:space="preserve">
</t>
    </r>
    <r>
      <rPr>
        <rFont val="Carlito"/>
        <color rgb="FF1155CC"/>
        <sz val="11.0"/>
        <u/>
      </rPr>
      <t>https://motcua.moj.gov.vn/</t>
    </r>
  </si>
  <si>
    <r>
      <rPr>
        <rFont val="Carlito"/>
        <color rgb="FF1155CC"/>
        <sz val="11.0"/>
        <u/>
      </rPr>
      <t>https://motcua.angiang.gov.vn/</t>
    </r>
    <r>
      <rPr>
        <rFont val="Carlito"/>
        <sz val="11.0"/>
      </rPr>
      <t xml:space="preserve">
</t>
    </r>
    <r>
      <rPr>
        <rFont val="Carlito"/>
        <color rgb="FF1155CC"/>
        <sz val="11.0"/>
        <u/>
      </rPr>
      <t>https://motcua.moj.gov.vn/</t>
    </r>
  </si>
  <si>
    <r>
      <rPr>
        <rFont val="Carlito"/>
        <color rgb="FF1155CC"/>
        <sz val="11.0"/>
        <u/>
      </rPr>
      <t>https://motcua.angiang.gov.vn/</t>
    </r>
    <r>
      <rPr>
        <rFont val="Carlito"/>
        <sz val="11.0"/>
      </rPr>
      <t xml:space="preserve">
</t>
    </r>
    <r>
      <rPr>
        <rFont val="Carlito"/>
        <color rgb="FF1155CC"/>
        <sz val="11.0"/>
        <u/>
      </rPr>
      <t>https://motcua.moj.gov.vn/</t>
    </r>
  </si>
  <si>
    <r>
      <rPr>
        <rFont val="Carlito"/>
        <color rgb="FF1155CC"/>
        <sz val="11.0"/>
        <u/>
      </rPr>
      <t>https://motcua.angiang.gov.vn/</t>
    </r>
    <r>
      <rPr>
        <rFont val="Carlito"/>
        <sz val="11.0"/>
      </rPr>
      <t xml:space="preserve">
</t>
    </r>
    <r>
      <rPr>
        <rFont val="Carlito"/>
        <color rgb="FF1155CC"/>
        <sz val="11.0"/>
        <u/>
      </rPr>
      <t>https://motcua.moj.gov.vn/</t>
    </r>
  </si>
  <si>
    <r>
      <rPr>
        <rFont val="Carlito"/>
        <color rgb="FF1155CC"/>
        <sz val="11.0"/>
        <u/>
      </rPr>
      <t>https://motcua.angiang.gov.vn/</t>
    </r>
    <r>
      <rPr>
        <rFont val="Carlito"/>
        <sz val="11.0"/>
      </rPr>
      <t xml:space="preserve">
</t>
    </r>
    <r>
      <rPr>
        <rFont val="Carlito"/>
        <color rgb="FF1155CC"/>
        <sz val="11.0"/>
        <u/>
      </rPr>
      <t>https://motcua.moj.gov.vn/</t>
    </r>
  </si>
  <si>
    <r>
      <rPr>
        <rFont val="Carlito"/>
        <color rgb="FF1155CC"/>
        <sz val="11.0"/>
        <u/>
      </rPr>
      <t>https://motcua.angiang.gov.vn/</t>
    </r>
    <r>
      <rPr>
        <rFont val="Carlito"/>
        <sz val="11.0"/>
      </rPr>
      <t xml:space="preserve">
</t>
    </r>
    <r>
      <rPr>
        <rFont val="Carlito"/>
        <color rgb="FF1155CC"/>
        <sz val="11.0"/>
        <u/>
      </rPr>
      <t>https://motcua.moj.gov.vn/</t>
    </r>
  </si>
  <si>
    <r>
      <rPr>
        <rFont val="Carlito"/>
        <color rgb="FF1155CC"/>
        <sz val="11.0"/>
        <u/>
      </rPr>
      <t>https://motcua.angiang.gov.vn/</t>
    </r>
    <r>
      <rPr>
        <rFont val="Carlito"/>
        <sz val="11.0"/>
      </rPr>
      <t xml:space="preserve">
</t>
    </r>
    <r>
      <rPr>
        <rFont val="Carlito"/>
        <color rgb="FF1155CC"/>
        <sz val="11.0"/>
        <u/>
      </rPr>
      <t>https://motcua.moj.gov.vn/</t>
    </r>
  </si>
  <si>
    <r>
      <rPr>
        <rFont val="Carlito"/>
        <color rgb="FF1155CC"/>
        <sz val="11.0"/>
        <u/>
      </rPr>
      <t>https://motcua.angiang.gov.vn/</t>
    </r>
    <r>
      <rPr>
        <rFont val="Carlito"/>
        <color rgb="FFFF0000"/>
        <sz val="11.0"/>
      </rPr>
      <t xml:space="preserve"> và </t>
    </r>
    <r>
      <rPr>
        <rFont val="Carlito"/>
        <color rgb="FF1155CC"/>
        <sz val="11.0"/>
        <u/>
      </rPr>
      <t>https://motcua.moj.gov.vn/</t>
    </r>
  </si>
  <si>
    <t>DVC một phần chưa thực hiện toàn trình</t>
  </si>
  <si>
    <r>
      <rPr>
        <rFont val="Carlito"/>
        <color rgb="FF1155CC"/>
        <sz val="11.0"/>
        <u/>
      </rPr>
      <t>https://motcua.angiang.gov.vn/</t>
    </r>
    <r>
      <rPr>
        <rFont val="Carlito"/>
        <color rgb="FFFF0000"/>
        <sz val="11.0"/>
      </rPr>
      <t xml:space="preserve"> và </t>
    </r>
    <r>
      <rPr>
        <rFont val="Carlito"/>
        <color rgb="FF1155CC"/>
        <sz val="11.0"/>
        <u/>
      </rPr>
      <t>https://motcua.moj.gov.vn/</t>
    </r>
  </si>
  <si>
    <t>Phần mềm BTP lỗi thường xuyên trong quá trình tiếp nhận và xử lý hồ sơ, chậm đồng bộ kết quả</t>
  </si>
  <si>
    <t xml:space="preserve">Khắc phục các lỗi như đã nêu </t>
  </si>
  <si>
    <r>
      <rPr>
        <rFont val="Carlito"/>
        <color rgb="FF1155CC"/>
        <sz val="11.0"/>
        <u/>
      </rPr>
      <t>https://motcua.angiang.gov.vn/</t>
    </r>
    <r>
      <rPr>
        <rFont val="Carlito"/>
        <color rgb="FFFF0000"/>
        <sz val="11.0"/>
      </rPr>
      <t xml:space="preserve"> và </t>
    </r>
    <r>
      <rPr>
        <rFont val="Carlito"/>
        <color rgb="FF1155CC"/>
        <sz val="11.0"/>
        <u/>
      </rPr>
      <t>https://motcua.moj.gov.vn/</t>
    </r>
  </si>
  <si>
    <t>Phần mềm BTP cấu hình lại thời gian đăng ký kết hôn (đối với những trường hợp cần xác minh)</t>
  </si>
  <si>
    <r>
      <rPr>
        <rFont val="Carlito"/>
        <color rgb="FF1155CC"/>
        <sz val="11.0"/>
        <u/>
      </rPr>
      <t>https://motcua.angiang.gov.vn/</t>
    </r>
    <r>
      <rPr>
        <rFont val="Carlito"/>
        <color rgb="FFFF0000"/>
        <sz val="11.0"/>
      </rPr>
      <t xml:space="preserve"> và </t>
    </r>
    <r>
      <rPr>
        <rFont val="Carlito"/>
        <color rgb="FF1155CC"/>
        <sz val="11.0"/>
        <u/>
      </rPr>
      <t>https://motcua.moj.gov.vn/</t>
    </r>
  </si>
  <si>
    <r>
      <rPr>
        <rFont val="Carlito"/>
        <color rgb="FF1155CC"/>
        <sz val="11.0"/>
        <u/>
      </rPr>
      <t>https://motcua.angiang.gov.vn/</t>
    </r>
    <r>
      <rPr>
        <rFont val="Carlito"/>
        <color rgb="FFFF0000"/>
        <sz val="11.0"/>
      </rPr>
      <t xml:space="preserve"> và </t>
    </r>
    <r>
      <rPr>
        <rFont val="Carlito"/>
        <color rgb="FF1155CC"/>
        <sz val="11.0"/>
        <u/>
      </rPr>
      <t>https://motcua.moj.gov.vn/</t>
    </r>
  </si>
  <si>
    <r>
      <rPr>
        <rFont val="Carlito"/>
        <color rgb="FF1155CC"/>
        <sz val="11.0"/>
        <u/>
      </rPr>
      <t>https://motcua.angiang.gov.vn/</t>
    </r>
    <r>
      <rPr>
        <rFont val="Carlito"/>
        <sz val="11.0"/>
      </rPr>
      <t xml:space="preserve">
</t>
    </r>
    <r>
      <rPr>
        <rFont val="Carlito"/>
        <color rgb="FF1155CC"/>
        <sz val="11.0"/>
        <u/>
      </rPr>
      <t>https://motcua.moj.gov.vn/</t>
    </r>
  </si>
  <si>
    <t>1.004.884</t>
  </si>
  <si>
    <r>
      <rPr>
        <rFont val="Carlito"/>
        <color rgb="FF1155CC"/>
        <sz val="11.0"/>
        <u/>
      </rPr>
      <t>https://motcua.angiang.gov.vn/</t>
    </r>
    <r>
      <rPr>
        <rFont val="Carlito"/>
        <sz val="11.0"/>
      </rPr>
      <t xml:space="preserve">
</t>
    </r>
    <r>
      <rPr>
        <rFont val="Carlito"/>
        <color rgb="FF1155CC"/>
        <sz val="11.0"/>
        <u/>
      </rPr>
      <t>https://motcua.moj.gov.vn/</t>
    </r>
  </si>
  <si>
    <r>
      <rPr>
        <rFont val="Carlito"/>
        <color rgb="FF1155CC"/>
        <sz val="11.0"/>
        <u/>
      </rPr>
      <t>https://motcua.angiang.gov.vn/</t>
    </r>
    <r>
      <rPr>
        <rFont val="Carlito"/>
        <sz val="11.0"/>
      </rPr>
      <t xml:space="preserve">
</t>
    </r>
    <r>
      <rPr>
        <rFont val="Carlito"/>
        <color rgb="FF1155CC"/>
        <sz val="11.0"/>
        <u/>
      </rPr>
      <t>https://motcua.moj.gov.vn/</t>
    </r>
  </si>
  <si>
    <r>
      <rPr>
        <rFont val="Carlito"/>
        <color rgb="FF1155CC"/>
        <sz val="11.0"/>
        <u/>
      </rPr>
      <t>htthttps://motcua.moj.gov.vn/ps://motcua.angiang.gov.vn/</t>
    </r>
  </si>
  <si>
    <r>
      <rPr>
        <rFont val="Carlito"/>
        <color rgb="FF1155CC"/>
        <sz val="11.0"/>
        <u/>
      </rPr>
      <t>https://motcua.angiang.gov.vn/</t>
    </r>
    <r>
      <rPr>
        <rFont val="Carlito"/>
        <sz val="11.0"/>
      </rPr>
      <t xml:space="preserve">
</t>
    </r>
    <r>
      <rPr>
        <rFont val="Carlito"/>
        <color rgb="FF1155CC"/>
        <sz val="11.0"/>
        <u/>
      </rPr>
      <t>https://motcua.moj.gov.vn/</t>
    </r>
  </si>
  <si>
    <r>
      <rPr>
        <rFont val="Carlito"/>
        <color rgb="FF1155CC"/>
        <sz val="11.0"/>
        <u/>
      </rPr>
      <t>https://motcua.angiang.gov.vn/</t>
    </r>
    <r>
      <rPr>
        <rFont val="Carlito"/>
        <sz val="11.0"/>
      </rPr>
      <t xml:space="preserve">
</t>
    </r>
    <r>
      <rPr>
        <rFont val="Carlito"/>
        <color rgb="FF1155CC"/>
        <sz val="11.0"/>
        <u/>
      </rPr>
      <t>https://motcua.moj.gov.vn/</t>
    </r>
  </si>
  <si>
    <r>
      <rPr>
        <rFont val="Carlito"/>
        <color rgb="FF1155CC"/>
        <sz val="11.0"/>
        <u/>
      </rPr>
      <t>https://motcua.angiang.gov.vn/</t>
    </r>
    <r>
      <rPr>
        <rFont val="Carlito"/>
        <sz val="11.0"/>
      </rPr>
      <t xml:space="preserve">
</t>
    </r>
    <r>
      <rPr>
        <rFont val="Carlito"/>
        <color rgb="FF1155CC"/>
        <sz val="11.0"/>
        <u/>
      </rPr>
      <t>https://motcua.moj.gov.vn/</t>
    </r>
  </si>
  <si>
    <r>
      <rPr>
        <rFont val="Carlito"/>
        <color rgb="FF1155CC"/>
        <sz val="11.0"/>
        <u/>
      </rPr>
      <t>https://motcua.angiang.gov.vn/</t>
    </r>
    <r>
      <rPr>
        <rFont val="Carlito"/>
        <sz val="11.0"/>
      </rPr>
      <t xml:space="preserve">
</t>
    </r>
    <r>
      <rPr>
        <rFont val="Carlito"/>
        <color rgb="FF1155CC"/>
        <sz val="11.0"/>
        <u/>
      </rPr>
      <t>https://motcua.moj.gov.vn/</t>
    </r>
  </si>
  <si>
    <r>
      <rPr>
        <rFont val="Carlito"/>
        <color rgb="FF1155CC"/>
        <sz val="11.0"/>
        <u/>
      </rPr>
      <t>https://motcua.angiang.gov.vn/</t>
    </r>
    <r>
      <rPr>
        <rFont val="Carlito"/>
        <sz val="11.0"/>
      </rPr>
      <t xml:space="preserve">
</t>
    </r>
    <r>
      <rPr>
        <rFont val="Carlito"/>
        <color rgb="FF1155CC"/>
        <sz val="11.0"/>
        <u/>
      </rPr>
      <t>https://motcua.moj.gov.vn/</t>
    </r>
  </si>
  <si>
    <r>
      <rPr>
        <rFont val="Carlito"/>
        <color rgb="FF1155CC"/>
        <sz val="11.0"/>
        <u/>
      </rPr>
      <t>https://motcua.angiang.gov.vn/</t>
    </r>
    <r>
      <rPr>
        <rFont val="Carlito"/>
        <sz val="11.0"/>
      </rPr>
      <t xml:space="preserve">
</t>
    </r>
    <r>
      <rPr>
        <rFont val="Carlito"/>
        <color rgb="FF1155CC"/>
        <sz val="11.0"/>
        <u/>
      </rPr>
      <t>https://motcua.moj.gov.vn/</t>
    </r>
  </si>
  <si>
    <t>https://motcua.angiang.gov.vn/; https://motcua.moj.gov.vn/</t>
  </si>
  <si>
    <t xml:space="preserve">Chứng thực bản sao từ bản chính giấy tờ, văn bản do cơ quan, tổ chức có thẩm quyền của Việt Nam; cơ quan, tổ chức có thẩm quyền của nước ngoài; cơ quan, tổ chức có thẩm quyền của Việt Nam liên kết với cơ quan, tổ chức có thẩm quyền của nước ngoài cấp hoặc chứng nhận
</t>
  </si>
  <si>
    <t>Chức thực</t>
  </si>
  <si>
    <t>Từ ngày 01 tháng 7 năm 2025 đến ngày 18/8/2026</t>
  </si>
  <si>
    <r>
      <rPr>
        <rFont val="Carlito"/>
        <sz val="11.0"/>
      </rPr>
      <t xml:space="preserve">- https://motcua.angiang.gov.vn/
- </t>
    </r>
    <r>
      <rPr>
        <rFont val="Carlito"/>
        <color rgb="FF1155CC"/>
        <sz val="11.0"/>
        <u/>
      </rPr>
      <t>https://motcua.moj.gov.vn/</t>
    </r>
  </si>
  <si>
    <t>Thủ tục cấp giấy Xác nhận tình trạng hôn nhân</t>
  </si>
  <si>
    <r>
      <rPr>
        <rFont val="Carlito"/>
        <sz val="11.0"/>
      </rPr>
      <t xml:space="preserve">- https://motcua.angiang.gov.vn/
- </t>
    </r>
    <r>
      <rPr>
        <rFont val="Carlito"/>
        <color rgb="FF1155CC"/>
        <sz val="11.0"/>
        <u/>
      </rPr>
      <t>https://motcua.moj.gov.vn/</t>
    </r>
  </si>
  <si>
    <r>
      <rPr>
        <rFont val="Carlito"/>
        <sz val="11.0"/>
      </rPr>
      <t xml:space="preserve">- https://motcua.angiang.gov.vn/
- </t>
    </r>
    <r>
      <rPr>
        <rFont val="Carlito"/>
        <color rgb="FF1155CC"/>
        <sz val="11.0"/>
        <u/>
      </rPr>
      <t>https://motcua.moj.gov.vn/</t>
    </r>
  </si>
  <si>
    <r>
      <rPr>
        <rFont val="Carlito"/>
        <sz val="11.0"/>
      </rPr>
      <t xml:space="preserve">- https://motcua.angiang.gov.vn/
- </t>
    </r>
    <r>
      <rPr>
        <rFont val="Carlito"/>
        <color rgb="FF1155CC"/>
        <sz val="11.0"/>
        <u/>
      </rPr>
      <t>https://motcua.moj.gov.vn/</t>
    </r>
  </si>
  <si>
    <t>Thành lập và hoạt động kinh doanh</t>
  </si>
  <si>
    <t>Công thương</t>
  </si>
  <si>
    <r>
      <rPr>
        <rFont val="Carlito"/>
        <sz val="11.0"/>
      </rPr>
      <t xml:space="preserve">- https://motcua.angiang.gov.vn/
- </t>
    </r>
    <r>
      <rPr>
        <rFont val="Carlito"/>
        <color rgb="FF1155CC"/>
        <sz val="11.0"/>
        <u/>
      </rPr>
      <t>https://motcua.moj.gov.vn/</t>
    </r>
  </si>
  <si>
    <t>Không thực hiện trực tuyến</t>
  </si>
  <si>
    <t>thực hiện dịch vụ công trực tuyến toàn trình</t>
  </si>
  <si>
    <t>Từ ngày 01/07/2025 - 14/08/2026</t>
  </si>
  <si>
    <t>https://motcua.moj.gov.vn</t>
  </si>
  <si>
    <t>Cấp bản sao trích lục hộ tịch, bản sao Giấy khai sinh</t>
  </si>
  <si>
    <t>Liên thông thủ tục hành chính về đăng ký khai sinh
đăng ký thường trú, cấp thẻ bảo hiểm y tế cho trẻ em dưới 6 tuổi</t>
  </si>
  <si>
    <r>
      <rPr>
        <rFont val="Carlito"/>
        <color rgb="FF1155CC"/>
        <sz val="11.0"/>
        <u/>
      </rPr>
      <t>https://motcua.angiang.gov.vn/</t>
    </r>
    <r>
      <rPr>
        <rFont val="Carlito"/>
        <sz val="11.0"/>
      </rPr>
      <t xml:space="preserve">
</t>
    </r>
    <r>
      <rPr>
        <rFont val="Carlito"/>
        <color rgb="FF1155CC"/>
        <sz val="11.0"/>
        <u/>
      </rPr>
      <t>https://motcua.moj.gov.vn/</t>
    </r>
  </si>
  <si>
    <r>
      <rPr>
        <rFont val="Carlito"/>
        <color rgb="FF1155CC"/>
        <sz val="11.0"/>
        <u/>
      </rPr>
      <t>https://motcua.angiang.gov.vn/</t>
    </r>
    <r>
      <rPr>
        <rFont val="Carlito"/>
        <sz val="11.0"/>
      </rPr>
      <t xml:space="preserve">
</t>
    </r>
    <r>
      <rPr>
        <rFont val="Carlito"/>
        <color rgb="FF1155CC"/>
        <sz val="11.0"/>
        <u/>
      </rPr>
      <t>https://motcua.moj.gov.vn/</t>
    </r>
  </si>
  <si>
    <t>1004.873</t>
  </si>
  <si>
    <r>
      <rPr>
        <rFont val="Carlito"/>
        <sz val="11.0"/>
      </rPr>
      <t xml:space="preserve">- https://motcua.angiang.gov.vn/
- </t>
    </r>
    <r>
      <rPr>
        <rFont val="Carlito"/>
        <color rgb="FF1155CC"/>
        <sz val="11.0"/>
        <u/>
      </rPr>
      <t>https://motcua.moj.gov.vn/</t>
    </r>
  </si>
  <si>
    <r>
      <rPr>
        <rFont val="Carlito"/>
        <sz val="11.0"/>
      </rPr>
      <t xml:space="preserve">- </t>
    </r>
    <r>
      <rPr>
        <rFont val="Carlito"/>
        <color rgb="FF1155CC"/>
        <sz val="11.0"/>
        <u/>
      </rPr>
      <t>https://motcua.angiang.gov.vn/</t>
    </r>
    <r>
      <rPr>
        <rFont val="Carlito"/>
        <sz val="11.0"/>
      </rPr>
      <t xml:space="preserve">
- </t>
    </r>
    <r>
      <rPr>
        <rFont val="Carlito"/>
        <color rgb="FF1155CC"/>
        <sz val="11.0"/>
        <u/>
      </rPr>
      <t>https://motcua.moh.gov.vn/</t>
    </r>
  </si>
</sst>
</file>

<file path=xl/styles.xml><?xml version="1.0" encoding="utf-8"?>
<styleSheet xmlns="http://schemas.openxmlformats.org/spreadsheetml/2006/main" xmlns:x14ac="http://schemas.microsoft.com/office/spreadsheetml/2009/9/ac" xmlns:mc="http://schemas.openxmlformats.org/markup-compatibility/2006">
  <numFmts count="3">
    <numFmt numFmtId="164" formatCode="0.0%"/>
    <numFmt numFmtId="165" formatCode="0.0"/>
    <numFmt numFmtId="166" formatCode="0&quot;%&quot;"/>
  </numFmts>
  <fonts count="133">
    <font>
      <sz val="11.0"/>
      <color rgb="FF000000"/>
      <name val="Carlito"/>
      <scheme val="minor"/>
    </font>
    <font>
      <b/>
      <sz val="16.0"/>
      <color theme="1"/>
      <name val="Times New Roman"/>
    </font>
    <font/>
    <font>
      <sz val="11.0"/>
      <color theme="1"/>
      <name val="Times New Roman"/>
    </font>
    <font>
      <b/>
      <sz val="12.0"/>
      <color theme="1"/>
      <name val="Times New Roman"/>
    </font>
    <font>
      <b/>
      <sz val="11.0"/>
      <color rgb="FFFFFFFF"/>
      <name val="Carlito"/>
    </font>
    <font>
      <sz val="12.0"/>
      <color theme="1"/>
      <name val="Times New Roman"/>
    </font>
    <font>
      <sz val="11.0"/>
      <color theme="1"/>
      <name val="Carlito"/>
    </font>
    <font>
      <color theme="1"/>
      <name val="Carlito"/>
      <scheme val="minor"/>
    </font>
    <font>
      <sz val="11.0"/>
      <color rgb="FF000000"/>
      <name val="Calibri"/>
    </font>
    <font>
      <b/>
      <sz val="11.0"/>
      <color rgb="FF000000"/>
      <name val="Calibri"/>
    </font>
    <font>
      <sz val="11.0"/>
      <color rgb="FF000000"/>
      <name val="&quot;Times New Roman&quot;"/>
    </font>
    <font>
      <b/>
      <sz val="11.0"/>
      <color rgb="FF000000"/>
      <name val="&quot;Times New Roman&quot;"/>
    </font>
    <font>
      <sz val="11.0"/>
      <color rgb="FFFF0000"/>
      <name val="Calibri"/>
    </font>
    <font>
      <sz val="11.0"/>
      <color rgb="FFFF0000"/>
      <name val="&quot;Times New Roman&quot;"/>
    </font>
    <font>
      <b/>
      <i/>
      <sz val="14.0"/>
      <color rgb="FFFF0000"/>
      <name val="Times New Roman"/>
    </font>
    <font>
      <i/>
      <sz val="11.0"/>
      <color theme="1"/>
      <name val="Carlito"/>
    </font>
    <font>
      <i/>
      <sz val="14.0"/>
      <color rgb="FF0000FF"/>
      <name val="Times New Roman"/>
    </font>
    <font>
      <sz val="13.0"/>
      <color rgb="FF000000"/>
      <name val="&quot;Times New Roman&quot;"/>
    </font>
    <font>
      <sz val="13.0"/>
      <color theme="1"/>
      <name val="&quot;Times New Roman&quot;"/>
    </font>
    <font>
      <sz val="13.0"/>
      <color theme="1"/>
      <name val="Carlito"/>
    </font>
    <font>
      <sz val="13.0"/>
      <color theme="1"/>
      <name val="Carlito"/>
      <scheme val="minor"/>
    </font>
    <font>
      <sz val="14.0"/>
      <color theme="1"/>
      <name val="&quot;Times New Roman&quot;"/>
    </font>
    <font>
      <sz val="14.0"/>
      <color theme="1"/>
      <name val="Carlito"/>
      <scheme val="minor"/>
    </font>
    <font>
      <sz val="14.0"/>
      <color rgb="FF000000"/>
      <name val="&quot;Times New Roman&quot;"/>
    </font>
    <font>
      <b/>
      <sz val="13.0"/>
      <color theme="1"/>
      <name val="&quot;Times New Roman&quot;"/>
    </font>
    <font>
      <b/>
      <sz val="14.0"/>
      <color theme="1"/>
      <name val="Carlito"/>
    </font>
    <font>
      <color rgb="FF000000"/>
      <name val="Carlito"/>
      <scheme val="minor"/>
    </font>
    <font>
      <color rgb="FF000000"/>
      <name val="&quot;Times New Roman&quot;"/>
    </font>
    <font>
      <sz val="11.0"/>
      <color rgb="FF000000"/>
      <name val="Carlito"/>
    </font>
    <font>
      <sz val="11.0"/>
      <color theme="1"/>
      <name val="Carlito"/>
      <scheme val="minor"/>
    </font>
    <font>
      <sz val="13.0"/>
      <color theme="1"/>
      <name val="Times New Roman"/>
    </font>
    <font>
      <sz val="11.0"/>
      <color rgb="FF495057"/>
      <name val="Roboto"/>
    </font>
    <font>
      <sz val="11.0"/>
      <color rgb="FF000000"/>
      <name val="Roboto"/>
    </font>
    <font>
      <sz val="13.0"/>
      <color rgb="FF000000"/>
      <name val="Carlito"/>
      <scheme val="minor"/>
    </font>
    <font>
      <sz val="11.0"/>
      <color rgb="FFFF0000"/>
      <name val="Carlito"/>
    </font>
    <font>
      <sz val="14.0"/>
      <color rgb="FF020817"/>
      <name val="&quot;Times New Roman&quot;"/>
    </font>
    <font>
      <sz val="14.0"/>
      <color theme="1"/>
      <name val="Times New Roman"/>
    </font>
    <font>
      <sz val="12.0"/>
      <color rgb="FF1E2F41"/>
      <name val="&quot;Nunito Sans&quot;"/>
    </font>
    <font>
      <sz val="13.0"/>
      <color rgb="FF000000"/>
      <name val="Times New Roman"/>
    </font>
    <font>
      <sz val="11.0"/>
      <color rgb="FF000000"/>
      <name val="SegoeuiPc"/>
    </font>
    <font>
      <sz val="11.0"/>
      <color rgb="FF000000"/>
      <name val="Arial"/>
    </font>
    <font>
      <sz val="10.0"/>
      <color rgb="FF000000"/>
      <name val="Carlito"/>
      <scheme val="minor"/>
    </font>
    <font>
      <sz val="11.0"/>
      <color rgb="FF333333"/>
      <name val="Times New Roman"/>
    </font>
    <font>
      <sz val="11.0"/>
      <color rgb="FF495057"/>
      <name val="Times New Roman"/>
    </font>
    <font>
      <sz val="11.0"/>
      <color rgb="FF000000"/>
      <name val="Times New Roman"/>
    </font>
    <font>
      <sz val="12.0"/>
      <color rgb="FF000000"/>
      <name val="Times New Roman"/>
    </font>
    <font>
      <u/>
      <sz val="12.0"/>
      <color rgb="FF434343"/>
      <name val="Times New Roman"/>
    </font>
    <font>
      <sz val="12.0"/>
      <color rgb="FF1E2F41"/>
      <name val="Times New Roman"/>
    </font>
    <font>
      <u/>
      <sz val="12.0"/>
      <color rgb="FF0000FF"/>
      <name val="Times New Roman"/>
    </font>
    <font>
      <sz val="12.0"/>
      <color rgb="FF333333"/>
      <name val="Times New Roman"/>
    </font>
    <font>
      <u/>
      <sz val="11.0"/>
      <color rgb="FF0000FF"/>
      <name val="Carlito"/>
    </font>
    <font>
      <sz val="11.0"/>
      <color rgb="FFF8696B"/>
      <name val="Carlito"/>
    </font>
    <font>
      <sz val="12.0"/>
      <color rgb="FF000000"/>
      <name val="Calibri"/>
    </font>
    <font>
      <sz val="12.0"/>
      <color theme="1"/>
      <name val="Calibri"/>
    </font>
    <font>
      <sz val="12.0"/>
      <color theme="1"/>
      <name val="Carlito"/>
    </font>
    <font>
      <color rgb="FF000000"/>
      <name val="&quot;Public Sans&quot;"/>
    </font>
    <font>
      <u/>
      <sz val="11.0"/>
      <color rgb="FF0000FF"/>
      <name val="Carlito"/>
    </font>
    <font>
      <u/>
      <sz val="11.0"/>
      <color rgb="FF0000FF"/>
      <name val="Carlito"/>
    </font>
    <font>
      <sz val="9.0"/>
      <color rgb="FF000000"/>
      <name val="Arial"/>
    </font>
    <font>
      <u/>
      <sz val="11.0"/>
      <color rgb="FF0000FF"/>
      <name val="Carlito"/>
    </font>
    <font>
      <sz val="10.0"/>
      <color rgb="FF000000"/>
      <name val="&quot;Segoe UI&quot;"/>
    </font>
    <font>
      <sz val="12.0"/>
      <color theme="1"/>
      <name val="&quot;Times New Roman&quot;"/>
    </font>
    <font>
      <sz val="10.0"/>
      <color rgb="FF000000"/>
      <name val="Arial"/>
    </font>
    <font>
      <sz val="10.0"/>
      <color rgb="FF1E2F41"/>
      <name val="&quot;Segoe UI&quot;"/>
    </font>
    <font>
      <u/>
      <sz val="11.0"/>
      <color rgb="FF434343"/>
      <name val="Carlito"/>
    </font>
    <font>
      <sz val="10.0"/>
      <color rgb="FF1E2F41"/>
      <name val="Arial"/>
    </font>
    <font>
      <u/>
      <sz val="11.0"/>
      <color rgb="FF0000FF"/>
      <name val="Carlito"/>
    </font>
    <font>
      <sz val="11.0"/>
      <color rgb="FF1E2F41"/>
      <name val="&quot;Nunito Sans&quot;"/>
    </font>
    <font>
      <u/>
      <sz val="11.0"/>
      <color rgb="FF0000FF"/>
      <name val="Carlito"/>
    </font>
    <font>
      <u/>
      <sz val="11.0"/>
      <color rgb="FF0000FF"/>
      <name val="Carlito"/>
    </font>
    <font>
      <u/>
      <sz val="11.0"/>
      <color rgb="FF0000FF"/>
      <name val="Carlito"/>
    </font>
    <font>
      <sz val="11.0"/>
      <color theme="1"/>
      <name val="&quot;Nunito Sans&quot;"/>
    </font>
    <font>
      <u/>
      <sz val="11.0"/>
      <color rgb="FF434343"/>
      <name val="Carlito"/>
    </font>
    <font>
      <u/>
      <sz val="11.0"/>
      <color rgb="FF0000FF"/>
      <name val="Carlito"/>
    </font>
    <font>
      <color rgb="FF000000"/>
      <name val="Calibri"/>
    </font>
    <font>
      <color rgb="FF000000"/>
      <name val="Times New Roman"/>
    </font>
    <font>
      <u/>
      <sz val="11.0"/>
      <color rgb="FF0000FF"/>
      <name val="Carlito"/>
    </font>
    <font>
      <u/>
      <sz val="11.0"/>
      <color rgb="FF0000FF"/>
      <name val="Carlito"/>
    </font>
    <font>
      <u/>
      <color rgb="FF0000FF"/>
      <name val="Roboto"/>
    </font>
    <font>
      <u/>
      <sz val="11.0"/>
      <color rgb="FF0000FF"/>
      <name val="Carlito"/>
    </font>
    <font>
      <sz val="11.0"/>
      <color rgb="FF000000"/>
      <name val="Nunito"/>
    </font>
    <font>
      <color rgb="FF000000"/>
      <name val="Carlito"/>
    </font>
    <font>
      <u/>
      <sz val="11.0"/>
      <color rgb="FF0000FF"/>
      <name val="Carlito"/>
    </font>
    <font>
      <u/>
      <sz val="11.0"/>
      <color rgb="FF0000FF"/>
      <name val="Carlito"/>
    </font>
    <font>
      <sz val="10.0"/>
      <color rgb="FF1E2F41"/>
      <name val="Times New Roman"/>
    </font>
    <font>
      <u/>
      <sz val="11.0"/>
      <color rgb="FF0000FF"/>
      <name val="Carlito"/>
    </font>
    <font>
      <u/>
      <sz val="11.0"/>
      <color rgb="FF000000"/>
      <name val="Times New Roman"/>
    </font>
    <font>
      <sz val="11.0"/>
      <color theme="1"/>
      <name val="Arial"/>
    </font>
    <font>
      <sz val="10.0"/>
      <color theme="1"/>
      <name val="Carlito"/>
      <scheme val="minor"/>
    </font>
    <font>
      <sz val="9.0"/>
      <color rgb="FF000000"/>
      <name val="TimesNewRomanPSMT"/>
    </font>
    <font>
      <u/>
      <sz val="11.0"/>
      <color rgb="FF000000"/>
      <name val="Carlito"/>
    </font>
    <font>
      <u/>
      <sz val="11.0"/>
      <color rgb="FF000000"/>
      <name val="Carlito"/>
    </font>
    <font>
      <sz val="11.0"/>
      <color rgb="FF1E2F41"/>
      <name val="Carlito"/>
    </font>
    <font>
      <u/>
      <sz val="11.0"/>
      <color rgb="FF0000FF"/>
      <name val="Carlito"/>
    </font>
    <font>
      <u/>
      <sz val="11.0"/>
      <color rgb="FF434343"/>
      <name val="Carlito"/>
    </font>
    <font>
      <u/>
      <sz val="11.0"/>
      <color rgb="FF0000FF"/>
      <name val="Carlito"/>
    </font>
    <font>
      <sz val="14.0"/>
      <color theme="1"/>
      <name val="Carlito"/>
    </font>
    <font>
      <sz val="14.0"/>
      <color rgb="FF1E2F41"/>
      <name val="&quot;Nunito Sans&quot;"/>
    </font>
    <font>
      <u/>
      <sz val="11.0"/>
      <color rgb="FF0000FF"/>
      <name val="Carlito"/>
    </font>
    <font>
      <u/>
      <sz val="11.0"/>
      <color rgb="FF0000FF"/>
      <name val="Times New Roman"/>
    </font>
    <font>
      <sz val="18.0"/>
      <color theme="1"/>
      <name val="&quot;Nunito Sans&quot;"/>
    </font>
    <font>
      <sz val="11.0"/>
      <color rgb="FF434343"/>
      <name val="Carlito"/>
    </font>
    <font>
      <sz val="11.0"/>
      <color rgb="FF081B3A"/>
      <name val="SegoeuiPc"/>
    </font>
    <font>
      <sz val="11.0"/>
      <color rgb="FF081B3A"/>
      <name val="Carlito"/>
    </font>
    <font>
      <sz val="9.0"/>
      <color rgb="FF495057"/>
      <name val="Roboto"/>
    </font>
    <font>
      <sz val="12.0"/>
      <color theme="1"/>
      <name val="&quot;Nunito Sans&quot;"/>
    </font>
    <font>
      <sz val="11.0"/>
      <color rgb="FF081B3A"/>
      <name val="Arial"/>
    </font>
    <font>
      <sz val="13.0"/>
      <color rgb="FF1E2F41"/>
      <name val="Times New Roman"/>
    </font>
    <font>
      <u/>
      <sz val="11.0"/>
      <color rgb="FF0000FF"/>
      <name val="Carlito"/>
    </font>
    <font>
      <sz val="12.0"/>
      <color rgb="FF081B3A"/>
      <name val="Times New Roman"/>
    </font>
    <font>
      <sz val="12.0"/>
      <color rgb="FF434343"/>
      <name val="Times New Roman"/>
    </font>
    <font>
      <u/>
      <sz val="11.0"/>
      <color rgb="FF0000FF"/>
      <name val="Carlito"/>
    </font>
    <font>
      <u/>
      <sz val="11.0"/>
      <color rgb="FFFF0000"/>
      <name val="Carlito"/>
    </font>
    <font>
      <u/>
      <sz val="11.0"/>
      <color rgb="FF0000FF"/>
      <name val="Carlito"/>
    </font>
    <font>
      <sz val="12.0"/>
      <color rgb="FF000000"/>
      <name val="&quot;Times New Roman&quot;"/>
    </font>
    <font>
      <sz val="11.0"/>
      <color rgb="FFFF0000"/>
      <name val="&quot;Nunito Sans&quot;"/>
    </font>
    <font>
      <sz val="12.0"/>
      <color rgb="FFFF0000"/>
      <name val="&quot;Nunito Sans&quot;"/>
    </font>
    <font>
      <u/>
      <sz val="11.0"/>
      <color rgb="FFFF0000"/>
      <name val="Carlito"/>
    </font>
    <font>
      <b/>
      <sz val="11.0"/>
      <color theme="1"/>
      <name val="&quot;Times New Roman&quot;"/>
    </font>
    <font>
      <b/>
      <color theme="1"/>
      <name val="Carlito"/>
      <scheme val="minor"/>
    </font>
    <font>
      <u/>
      <sz val="11.0"/>
      <color rgb="FF0000FF"/>
      <name val="Carlito"/>
    </font>
    <font>
      <u/>
      <sz val="11.0"/>
      <color rgb="FF0000FF"/>
      <name val="Carlito"/>
    </font>
    <font>
      <color theme="1"/>
      <name val="Carlito"/>
    </font>
    <font>
      <u/>
      <sz val="11.0"/>
      <color rgb="FF0000FF"/>
      <name val="Carlito"/>
    </font>
    <font>
      <u/>
      <sz val="11.0"/>
      <color rgb="FF0000FF"/>
      <name val="Carlito"/>
    </font>
    <font>
      <u/>
      <sz val="11.0"/>
      <color rgb="FF0000FF"/>
      <name val="Carlito"/>
    </font>
    <font>
      <color theme="1"/>
      <name val="&quot;Nunito Sans&quot;"/>
    </font>
    <font>
      <u/>
      <sz val="11.0"/>
      <color rgb="FF0000FF"/>
      <name val="Carlito"/>
    </font>
    <font>
      <sz val="12.0"/>
      <color rgb="FFFF0000"/>
      <name val="&quot;Times New Roman&quot;"/>
    </font>
    <font>
      <u/>
      <sz val="11.0"/>
      <color rgb="FF0000FF"/>
      <name val="Carlito"/>
    </font>
    <font>
      <color rgb="FF1E2F41"/>
      <name val="&quot;Segoe UI&quot;"/>
    </font>
    <font>
      <color rgb="FF1E2F41"/>
      <name val="Arial"/>
    </font>
  </fonts>
  <fills count="22">
    <fill>
      <patternFill patternType="none"/>
    </fill>
    <fill>
      <patternFill patternType="lightGray"/>
    </fill>
    <fill>
      <patternFill patternType="solid">
        <fgColor rgb="FFD9EAF7"/>
        <bgColor rgb="FFD9EAF7"/>
      </patternFill>
    </fill>
    <fill>
      <patternFill patternType="solid">
        <fgColor rgb="FFFFFF00"/>
        <bgColor rgb="FFFFFF00"/>
      </patternFill>
    </fill>
    <fill>
      <patternFill patternType="solid">
        <fgColor rgb="FF1F4E78"/>
        <bgColor rgb="FF1F4E78"/>
      </patternFill>
    </fill>
    <fill>
      <patternFill patternType="solid">
        <fgColor rgb="FFFF9900"/>
        <bgColor rgb="FFFF9900"/>
      </patternFill>
    </fill>
    <fill>
      <patternFill patternType="solid">
        <fgColor rgb="FFFFF2CC"/>
        <bgColor rgb="FFFFF2CC"/>
      </patternFill>
    </fill>
    <fill>
      <patternFill patternType="solid">
        <fgColor rgb="FFDDEBF7"/>
        <bgColor rgb="FFDDEBF7"/>
      </patternFill>
    </fill>
    <fill>
      <patternFill patternType="solid">
        <fgColor rgb="FFFFFFFF"/>
        <bgColor rgb="FFFFFFFF"/>
      </patternFill>
    </fill>
    <fill>
      <patternFill patternType="solid">
        <fgColor theme="0"/>
        <bgColor theme="0"/>
      </patternFill>
    </fill>
    <fill>
      <patternFill patternType="solid">
        <fgColor rgb="FFFAFAFA"/>
        <bgColor rgb="FFFAFAFA"/>
      </patternFill>
    </fill>
    <fill>
      <patternFill patternType="solid">
        <fgColor rgb="FFC1E4F5"/>
        <bgColor rgb="FFC1E4F5"/>
      </patternFill>
    </fill>
    <fill>
      <patternFill patternType="solid">
        <fgColor rgb="FF00FF00"/>
        <bgColor rgb="FF00FF00"/>
      </patternFill>
    </fill>
    <fill>
      <patternFill patternType="solid">
        <fgColor rgb="FFFCE5CD"/>
        <bgColor rgb="FFFCE5CD"/>
      </patternFill>
    </fill>
    <fill>
      <patternFill patternType="solid">
        <fgColor rgb="FF00FFFF"/>
        <bgColor rgb="FF00FFFF"/>
      </patternFill>
    </fill>
    <fill>
      <patternFill patternType="solid">
        <fgColor rgb="FFF9CB9C"/>
        <bgColor rgb="FFF9CB9C"/>
      </patternFill>
    </fill>
    <fill>
      <patternFill patternType="solid">
        <fgColor rgb="FFEFEFEF"/>
        <bgColor rgb="FFEFEFEF"/>
      </patternFill>
    </fill>
    <fill>
      <patternFill patternType="solid">
        <fgColor rgb="FFFDCB7D"/>
        <bgColor rgb="FFFDCB7D"/>
      </patternFill>
    </fill>
    <fill>
      <patternFill patternType="solid">
        <fgColor rgb="FFB6D7A8"/>
        <bgColor rgb="FFB6D7A8"/>
      </patternFill>
    </fill>
    <fill>
      <patternFill patternType="solid">
        <fgColor rgb="FFCFE2F3"/>
        <bgColor rgb="FFCFE2F3"/>
      </patternFill>
    </fill>
    <fill>
      <patternFill patternType="solid">
        <fgColor rgb="FFD0E0E3"/>
        <bgColor rgb="FFD0E0E3"/>
      </patternFill>
    </fill>
    <fill>
      <patternFill patternType="solid">
        <fgColor rgb="FFD5A6BD"/>
        <bgColor rgb="FFD5A6BD"/>
      </patternFill>
    </fill>
  </fills>
  <borders count="21">
    <border/>
    <border>
      <left/>
      <top/>
      <bottom/>
    </border>
    <border>
      <top/>
      <bottom/>
    </border>
    <border>
      <right/>
      <top/>
      <bottom/>
    </border>
    <border>
      <left/>
      <right/>
      <top/>
      <bottom/>
    </border>
    <border>
      <left style="thin">
        <color rgb="FF000000"/>
      </left>
      <right style="thin">
        <color rgb="FF000000"/>
      </right>
      <top style="thin">
        <color rgb="FF000000"/>
      </top>
      <bottom style="thin">
        <color rgb="FF000000"/>
      </bottom>
    </border>
    <border>
      <left/>
      <right/>
      <top/>
    </border>
    <border>
      <left/>
    </border>
    <border>
      <left style="thin">
        <color rgb="FFD4D4D4"/>
      </left>
      <right style="thin">
        <color rgb="FFD4D4D4"/>
      </right>
      <top style="thin">
        <color rgb="FFD4D4D4"/>
      </top>
      <bottom style="thin">
        <color rgb="FFD4D4D4"/>
      </bottom>
    </border>
    <border>
      <left/>
      <right/>
      <bottom/>
    </border>
    <border>
      <right style="thin">
        <color rgb="FF000000"/>
      </right>
      <top style="thin">
        <color rgb="FF000000"/>
      </top>
      <bottom style="thin">
        <color rgb="FF000000"/>
      </bottom>
    </border>
    <border>
      <left style="thin">
        <color rgb="FFB5B5B5"/>
      </left>
      <right style="thin">
        <color rgb="FFB5B5B5"/>
      </right>
      <top style="thin">
        <color rgb="FFB5B5B5"/>
      </top>
      <bottom style="thin">
        <color rgb="FFB5B5B5"/>
      </bottom>
    </border>
    <border>
      <left/>
      <bottom/>
    </border>
    <border>
      <left style="thin">
        <color rgb="FFD5E3DC"/>
      </left>
      <right style="thin">
        <color rgb="FFD5E3DC"/>
      </right>
      <top style="thin">
        <color rgb="FFD5E3DC"/>
      </top>
      <bottom style="thin">
        <color rgb="FFD5E3DC"/>
      </bottom>
    </border>
    <border>
      <right style="thin">
        <color rgb="FF000000"/>
      </right>
      <bottom style="thin">
        <color rgb="FF000000"/>
      </bottom>
    </border>
    <border>
      <left style="thin">
        <color rgb="FFD9D9D9"/>
      </left>
      <right style="thin">
        <color rgb="FFD9D9D9"/>
      </right>
      <top style="thin">
        <color rgb="FFD9D9D9"/>
      </top>
      <bottom style="thin">
        <color rgb="FFD9D9D9"/>
      </bottom>
    </border>
    <border>
      <left style="thin">
        <color rgb="FF156082"/>
      </left>
      <right style="thin">
        <color rgb="FFD4D4D4"/>
      </right>
      <top style="thin">
        <color rgb="FFD4D4D4"/>
      </top>
      <bottom style="thin">
        <color rgb="FFD4D4D4"/>
      </bottom>
    </border>
    <border>
      <left style="thin">
        <color rgb="FFD4D4D4"/>
      </left>
      <right style="thin">
        <color rgb="FF156082"/>
      </right>
      <top style="thin">
        <color rgb="FFD4D4D4"/>
      </top>
      <bottom style="thin">
        <color rgb="FFD4D4D4"/>
      </bottom>
    </border>
    <border>
      <left style="thin">
        <color rgb="FFD9D9D9"/>
      </left>
      <right style="thin">
        <color rgb="FFD9D9D9"/>
      </right>
      <top style="thin">
        <color rgb="FFD9D9D9"/>
      </top>
      <bottom style="thin">
        <color rgb="FF000000"/>
      </bottom>
    </border>
    <border>
      <left/>
      <right/>
    </border>
    <border>
      <right/>
      <top/>
    </border>
  </borders>
  <cellStyleXfs count="1">
    <xf borderId="0" fillId="0" fontId="0" numFmtId="0" applyAlignment="1" applyFont="1"/>
  </cellStyleXfs>
  <cellXfs count="716">
    <xf borderId="0" fillId="0" fontId="0" numFmtId="0" xfId="0" applyAlignment="1" applyFont="1">
      <alignment readingOrder="0" shrinkToFit="0" vertical="bottom" wrapText="0"/>
    </xf>
    <xf borderId="1" fillId="2" fontId="1" numFmtId="0" xfId="0" applyAlignment="1" applyBorder="1" applyFill="1" applyFont="1">
      <alignment horizontal="center" vertical="center"/>
    </xf>
    <xf borderId="2" fillId="0" fontId="2" numFmtId="0" xfId="0" applyBorder="1" applyFont="1"/>
    <xf borderId="2" fillId="2" fontId="1" numFmtId="0" xfId="0" applyAlignment="1" applyBorder="1" applyFill="1" applyFont="1">
      <alignment horizontal="center" vertical="center"/>
    </xf>
    <xf borderId="3" fillId="2" fontId="1" numFmtId="0" xfId="0" applyAlignment="1" applyBorder="1" applyFill="1" applyFont="1">
      <alignment horizontal="center" vertical="center"/>
    </xf>
    <xf borderId="0" fillId="0" fontId="3" numFmtId="0" xfId="0" applyFont="1"/>
    <xf borderId="0" fillId="0" fontId="3" numFmtId="0" xfId="0" applyAlignment="1" applyFont="1">
      <alignment horizontal="center"/>
    </xf>
    <xf borderId="0" fillId="0" fontId="4" numFmtId="0" xfId="0" applyAlignment="1" applyFont="1">
      <alignment horizontal="center"/>
    </xf>
    <xf borderId="4" fillId="3" fontId="4" numFmtId="0" xfId="0" applyAlignment="1" applyBorder="1" applyFill="1" applyFont="1">
      <alignment horizontal="center"/>
    </xf>
    <xf borderId="4" fillId="4" fontId="5" numFmtId="0" xfId="0" applyAlignment="1" applyBorder="1" applyFill="1" applyFont="1">
      <alignment horizontal="center" shrinkToFit="0" vertical="center" wrapText="1"/>
    </xf>
    <xf borderId="0" fillId="0" fontId="6" numFmtId="0" xfId="0" applyAlignment="1" applyFont="1">
      <alignment shrinkToFit="0" vertical="center" wrapText="1"/>
    </xf>
    <xf borderId="0" fillId="0" fontId="7" numFmtId="0" xfId="0" applyAlignment="1" applyFont="1">
      <alignment shrinkToFit="0" wrapText="1"/>
    </xf>
    <xf borderId="0" fillId="0" fontId="6" numFmtId="0" xfId="0" applyAlignment="1" applyFont="1">
      <alignment horizontal="center" vertical="center"/>
    </xf>
    <xf borderId="4" fillId="4" fontId="5" numFmtId="0" xfId="0" applyAlignment="1" applyBorder="1" applyFill="1" applyFont="1">
      <alignment horizontal="center" readingOrder="0" shrinkToFit="0" vertical="center" wrapText="1"/>
    </xf>
    <xf borderId="0" fillId="0" fontId="6" numFmtId="0" xfId="0" applyAlignment="1" applyFont="1">
      <alignment vertical="center"/>
    </xf>
    <xf borderId="0" fillId="0" fontId="8" numFmtId="0" xfId="0" applyAlignment="1" applyFont="1">
      <alignment shrinkToFit="0" vertical="center" wrapText="0"/>
    </xf>
    <xf borderId="4" fillId="3" fontId="6" numFmtId="0" xfId="0" applyAlignment="1" applyBorder="1" applyFill="1" applyFont="1">
      <alignment horizontal="center" vertical="center"/>
    </xf>
    <xf borderId="0" fillId="0" fontId="7" numFmtId="9" xfId="0" applyAlignment="1" applyFont="1" applyNumberFormat="1">
      <alignment shrinkToFit="0" wrapText="1"/>
    </xf>
    <xf borderId="4" fillId="3" fontId="4" numFmtId="0" xfId="0" applyAlignment="1" applyBorder="1" applyFill="1" applyFont="1">
      <alignment shrinkToFit="0" vertical="center" wrapText="1"/>
    </xf>
    <xf borderId="0" fillId="0" fontId="3" numFmtId="0" xfId="0" applyAlignment="1" applyFont="1">
      <alignment vertical="bottom"/>
    </xf>
    <xf borderId="0" fillId="0" fontId="7" numFmtId="0" xfId="0" applyAlignment="1" applyFont="1">
      <alignment shrinkToFit="0" vertical="center" wrapText="1"/>
    </xf>
    <xf borderId="0" fillId="0" fontId="7" numFmtId="3" xfId="0" applyAlignment="1" applyFont="1" applyNumberFormat="1">
      <alignment shrinkToFit="0" vertical="center" wrapText="1"/>
    </xf>
    <xf borderId="0" fillId="0" fontId="7" numFmtId="164" xfId="0" applyAlignment="1" applyFont="1" applyNumberFormat="1">
      <alignment shrinkToFit="0" vertical="center" wrapText="1"/>
    </xf>
    <xf borderId="0" fillId="0" fontId="7" numFmtId="165" xfId="0" applyAlignment="1" applyFont="1" applyNumberFormat="1">
      <alignment shrinkToFit="0" vertical="center" wrapText="1"/>
    </xf>
    <xf borderId="0" fillId="0" fontId="9" numFmtId="0" xfId="0" applyAlignment="1" applyFont="1">
      <alignment shrinkToFit="0" vertical="bottom" wrapText="0"/>
    </xf>
    <xf borderId="0" fillId="0" fontId="9" numFmtId="0" xfId="0" applyAlignment="1" applyFont="1">
      <alignment horizontal="left" vertical="bottom"/>
    </xf>
    <xf borderId="5" fillId="0" fontId="10" numFmtId="0" xfId="0" applyAlignment="1" applyBorder="1" applyFont="1">
      <alignment horizontal="center" readingOrder="0" shrinkToFit="0" vertical="bottom" wrapText="0"/>
    </xf>
    <xf borderId="5" fillId="0" fontId="10" numFmtId="0" xfId="0" applyAlignment="1" applyBorder="1" applyFont="1">
      <alignment horizontal="center" readingOrder="0" vertical="bottom"/>
    </xf>
    <xf borderId="0" fillId="0" fontId="11" numFmtId="0" xfId="0" applyAlignment="1" applyFont="1">
      <alignment shrinkToFit="0" wrapText="0"/>
    </xf>
    <xf borderId="0" fillId="0" fontId="9" numFmtId="0" xfId="0" applyAlignment="1" applyFont="1">
      <alignment horizontal="center" readingOrder="0" shrinkToFit="0" vertical="bottom" wrapText="0"/>
    </xf>
    <xf borderId="0" fillId="0" fontId="11" numFmtId="0" xfId="0" applyFont="1"/>
    <xf borderId="5" fillId="0" fontId="12" numFmtId="0" xfId="0" applyAlignment="1" applyBorder="1" applyFont="1">
      <alignment horizontal="center" readingOrder="0" shrinkToFit="0" wrapText="0"/>
    </xf>
    <xf borderId="5" fillId="0" fontId="12" numFmtId="0" xfId="0" applyAlignment="1" applyBorder="1" applyFont="1">
      <alignment horizontal="center" readingOrder="0"/>
    </xf>
    <xf borderId="5" fillId="0" fontId="13" numFmtId="0" xfId="0" applyAlignment="1" applyBorder="1" applyFont="1">
      <alignment horizontal="center" readingOrder="0" shrinkToFit="0" vertical="bottom" wrapText="0"/>
    </xf>
    <xf borderId="0" fillId="0" fontId="12" numFmtId="0" xfId="0" applyAlignment="1" applyFont="1">
      <alignment horizontal="center" readingOrder="0" shrinkToFit="0" wrapText="0"/>
    </xf>
    <xf borderId="5" fillId="0" fontId="13" numFmtId="3" xfId="0" applyAlignment="1" applyBorder="1" applyFont="1" applyNumberFormat="1">
      <alignment horizontal="center" readingOrder="0" shrinkToFit="0" vertical="bottom" wrapText="0"/>
    </xf>
    <xf borderId="5" fillId="0" fontId="14" numFmtId="0" xfId="0" applyAlignment="1" applyBorder="1" applyFont="1">
      <alignment horizontal="center" readingOrder="0" shrinkToFit="0" wrapText="0"/>
    </xf>
    <xf borderId="5" fillId="0" fontId="14" numFmtId="3" xfId="0" applyAlignment="1" applyBorder="1" applyFont="1" applyNumberFormat="1">
      <alignment readingOrder="0" shrinkToFit="0" wrapText="0"/>
    </xf>
    <xf borderId="5" fillId="0" fontId="13" numFmtId="0" xfId="0" applyAlignment="1" applyBorder="1" applyFont="1">
      <alignment horizontal="left" readingOrder="0" vertical="bottom"/>
    </xf>
    <xf borderId="5" fillId="0" fontId="14" numFmtId="0" xfId="0" applyAlignment="1" applyBorder="1" applyFont="1">
      <alignment readingOrder="0"/>
    </xf>
    <xf borderId="0" fillId="0" fontId="14" numFmtId="0" xfId="0" applyAlignment="1" applyFont="1">
      <alignment readingOrder="0" shrinkToFit="0" wrapText="0"/>
    </xf>
    <xf borderId="0" fillId="0" fontId="13" numFmtId="0" xfId="0" applyAlignment="1" applyFont="1">
      <alignment readingOrder="0" shrinkToFit="0" vertical="bottom" wrapText="0"/>
    </xf>
    <xf borderId="0" fillId="0" fontId="14" numFmtId="3" xfId="0" applyAlignment="1" applyFont="1" applyNumberFormat="1">
      <alignment horizontal="right" readingOrder="0" shrinkToFit="0" wrapText="0"/>
    </xf>
    <xf borderId="0" fillId="0" fontId="14" numFmtId="0" xfId="0" applyAlignment="1" applyFont="1">
      <alignment horizontal="right" readingOrder="0" shrinkToFit="0" wrapText="0"/>
    </xf>
    <xf borderId="0" fillId="0" fontId="13" numFmtId="3" xfId="0" applyAlignment="1" applyFont="1" applyNumberFormat="1">
      <alignment horizontal="right" readingOrder="0" shrinkToFit="0" vertical="bottom" wrapText="0"/>
    </xf>
    <xf borderId="0" fillId="0" fontId="11" numFmtId="0" xfId="0" applyAlignment="1" applyFont="1">
      <alignment readingOrder="0" shrinkToFit="0" wrapText="0"/>
    </xf>
    <xf borderId="0" fillId="0" fontId="13" numFmtId="0" xfId="0" applyAlignment="1" applyFont="1">
      <alignment horizontal="right" readingOrder="0" shrinkToFit="0" vertical="bottom" wrapText="0"/>
    </xf>
    <xf borderId="0" fillId="0" fontId="9" numFmtId="0" xfId="0" applyAlignment="1" applyFont="1">
      <alignment readingOrder="0" shrinkToFit="0" vertical="bottom" wrapText="0"/>
    </xf>
    <xf borderId="5" fillId="0" fontId="13" numFmtId="3" xfId="0" applyAlignment="1" applyBorder="1" applyFont="1" applyNumberFormat="1">
      <alignment readingOrder="0" shrinkToFit="0" vertical="bottom" wrapText="0"/>
    </xf>
    <xf borderId="5" fillId="0" fontId="9" numFmtId="0" xfId="0" applyAlignment="1" applyBorder="1" applyFont="1">
      <alignment horizontal="center" readingOrder="0" shrinkToFit="0" vertical="bottom" wrapText="0"/>
    </xf>
    <xf borderId="5" fillId="0" fontId="11" numFmtId="0" xfId="0" applyAlignment="1" applyBorder="1" applyFont="1">
      <alignment horizontal="center" readingOrder="0" shrinkToFit="0" wrapText="0"/>
    </xf>
    <xf borderId="5" fillId="0" fontId="9" numFmtId="3" xfId="0" applyAlignment="1" applyBorder="1" applyFont="1" applyNumberFormat="1">
      <alignment readingOrder="0" shrinkToFit="0" vertical="bottom" wrapText="0"/>
    </xf>
    <xf borderId="5" fillId="0" fontId="11" numFmtId="3" xfId="0" applyAlignment="1" applyBorder="1" applyFont="1" applyNumberFormat="1">
      <alignment readingOrder="0" shrinkToFit="0" wrapText="0"/>
    </xf>
    <xf borderId="5" fillId="0" fontId="11" numFmtId="0" xfId="0" applyAlignment="1" applyBorder="1" applyFont="1">
      <alignment readingOrder="0"/>
    </xf>
    <xf borderId="5" fillId="0" fontId="9" numFmtId="0" xfId="0" applyAlignment="1" applyBorder="1" applyFont="1">
      <alignment horizontal="left" readingOrder="0" vertical="bottom"/>
    </xf>
    <xf borderId="0" fillId="0" fontId="11" numFmtId="3" xfId="0" applyAlignment="1" applyFont="1" applyNumberFormat="1">
      <alignment horizontal="right" readingOrder="0" shrinkToFit="0" wrapText="0"/>
    </xf>
    <xf borderId="0" fillId="0" fontId="11" numFmtId="0" xfId="0" applyAlignment="1" applyFont="1">
      <alignment horizontal="right" readingOrder="0" shrinkToFit="0" wrapText="0"/>
    </xf>
    <xf borderId="0" fillId="0" fontId="9" numFmtId="0" xfId="0" applyAlignment="1" applyFont="1">
      <alignment horizontal="right" readingOrder="0" shrinkToFit="0" vertical="bottom" wrapText="0"/>
    </xf>
    <xf borderId="0" fillId="0" fontId="7" numFmtId="0" xfId="0" applyAlignment="1" applyFont="1">
      <alignment horizontal="center"/>
    </xf>
    <xf borderId="0" fillId="0" fontId="8" numFmtId="0" xfId="0" applyAlignment="1" applyFont="1">
      <alignment horizontal="center"/>
    </xf>
    <xf borderId="0" fillId="0" fontId="15" numFmtId="0" xfId="0" applyFont="1"/>
    <xf borderId="0" fillId="0" fontId="16" numFmtId="0" xfId="0" applyFont="1"/>
    <xf borderId="0" fillId="0" fontId="16" numFmtId="0" xfId="0" applyAlignment="1" applyFont="1">
      <alignment horizontal="center"/>
    </xf>
    <xf borderId="0" fillId="0" fontId="17" numFmtId="0" xfId="0" applyFont="1"/>
    <xf borderId="0" fillId="5" fontId="7" numFmtId="0" xfId="0" applyAlignment="1" applyFill="1" applyFont="1">
      <alignment readingOrder="0" shrinkToFit="0" vertical="center" wrapText="1"/>
    </xf>
    <xf borderId="0" fillId="4" fontId="5" numFmtId="0" xfId="0" applyAlignment="1" applyFill="1" applyFont="1">
      <alignment horizontal="center" readingOrder="0" shrinkToFit="0" vertical="center" wrapText="1"/>
    </xf>
    <xf borderId="0" fillId="0" fontId="7" numFmtId="166" xfId="0" applyAlignment="1" applyFont="1" applyNumberFormat="1">
      <alignment shrinkToFit="0" vertical="center" wrapText="1"/>
    </xf>
    <xf borderId="0" fillId="0" fontId="7" numFmtId="0" xfId="0" applyAlignment="1" applyFont="1">
      <alignment horizontal="center" shrinkToFit="0" vertical="center" wrapText="1"/>
    </xf>
    <xf borderId="4" fillId="6" fontId="7" numFmtId="49" xfId="0" applyAlignment="1" applyBorder="1" applyFill="1" applyFont="1" applyNumberFormat="1">
      <alignment horizontal="center" readingOrder="0" shrinkToFit="0" vertical="center" wrapText="1"/>
    </xf>
    <xf borderId="4" fillId="6" fontId="7" numFmtId="0" xfId="0" applyAlignment="1" applyBorder="1" applyFill="1" applyFont="1">
      <alignment readingOrder="0" shrinkToFit="0" vertical="center" wrapText="1"/>
    </xf>
    <xf borderId="4" fillId="6" fontId="7" numFmtId="3" xfId="0" applyAlignment="1" applyBorder="1" applyFill="1" applyFont="1" applyNumberFormat="1">
      <alignment readingOrder="0" shrinkToFit="0" vertical="center" wrapText="1"/>
    </xf>
    <xf borderId="4" fillId="7" fontId="7" numFmtId="2" xfId="0" applyAlignment="1" applyBorder="1" applyFill="1" applyFont="1" applyNumberFormat="1">
      <alignment shrinkToFit="0" vertical="center" wrapText="1"/>
    </xf>
    <xf borderId="4" fillId="7" fontId="7" numFmtId="164" xfId="0" applyAlignment="1" applyBorder="1" applyFill="1" applyFont="1" applyNumberFormat="1">
      <alignment shrinkToFit="0" vertical="center" wrapText="1"/>
    </xf>
    <xf borderId="4" fillId="7" fontId="7" numFmtId="165" xfId="0" applyAlignment="1" applyBorder="1" applyFill="1" applyFont="1" applyNumberFormat="1">
      <alignment shrinkToFit="0" vertical="center" wrapText="1"/>
    </xf>
    <xf borderId="0" fillId="0" fontId="7" numFmtId="0" xfId="0" applyAlignment="1" applyFont="1">
      <alignment shrinkToFit="0" vertical="center" wrapText="1"/>
    </xf>
    <xf borderId="4" fillId="7" fontId="7" numFmtId="0" xfId="0" applyAlignment="1" applyBorder="1" applyFill="1" applyFont="1">
      <alignment shrinkToFit="0" vertical="center" wrapText="1"/>
    </xf>
    <xf borderId="4" fillId="6" fontId="7" numFmtId="0" xfId="0" applyAlignment="1" applyBorder="1" applyFill="1" applyFont="1">
      <alignment shrinkToFit="0" vertical="center" wrapText="1"/>
    </xf>
    <xf borderId="0" fillId="0" fontId="7" numFmtId="0" xfId="0" applyAlignment="1" applyFont="1">
      <alignment readingOrder="0" shrinkToFit="0" vertical="center" wrapText="1"/>
    </xf>
    <xf borderId="0" fillId="6" fontId="7" numFmtId="0" xfId="0" applyAlignment="1" applyFill="1" applyFont="1">
      <alignment shrinkToFit="0" vertical="center" wrapText="1"/>
    </xf>
    <xf borderId="0" fillId="0" fontId="7" numFmtId="3" xfId="0" applyAlignment="1" applyFont="1" applyNumberFormat="1">
      <alignment readingOrder="0" shrinkToFit="0" vertical="center" wrapText="1"/>
    </xf>
    <xf borderId="4" fillId="6" fontId="7" numFmtId="49" xfId="0" applyAlignment="1" applyBorder="1" applyFill="1" applyFont="1" applyNumberFormat="1">
      <alignment horizontal="center" shrinkToFit="0" vertical="center" wrapText="1"/>
    </xf>
    <xf borderId="4" fillId="6" fontId="7" numFmtId="3" xfId="0" applyAlignment="1" applyBorder="1" applyFill="1" applyFont="1" applyNumberFormat="1">
      <alignment shrinkToFit="0" vertical="center" wrapText="1"/>
    </xf>
    <xf borderId="0" fillId="0" fontId="18" numFmtId="49" xfId="0" applyAlignment="1" applyFont="1" applyNumberFormat="1">
      <alignment horizontal="center" readingOrder="0" shrinkToFit="0" vertical="center" wrapText="0"/>
    </xf>
    <xf borderId="0" fillId="0" fontId="18" numFmtId="0" xfId="0" applyAlignment="1" applyFont="1">
      <alignment readingOrder="0" shrinkToFit="0" vertical="center" wrapText="0"/>
    </xf>
    <xf borderId="0" fillId="0" fontId="19" numFmtId="0" xfId="0" applyAlignment="1" applyFont="1">
      <alignment readingOrder="0" shrinkToFit="0" vertical="center" wrapText="0"/>
    </xf>
    <xf borderId="4" fillId="7" fontId="7" numFmtId="165" xfId="0" applyAlignment="1" applyBorder="1" applyFill="1" applyFont="1" applyNumberFormat="1">
      <alignment readingOrder="0" shrinkToFit="0" vertical="center" wrapText="1"/>
    </xf>
    <xf borderId="0" fillId="0" fontId="19" numFmtId="49" xfId="0" applyAlignment="1" applyFont="1" applyNumberFormat="1">
      <alignment horizontal="center" readingOrder="0" shrinkToFit="0" vertical="center" wrapText="0"/>
    </xf>
    <xf borderId="4" fillId="6" fontId="20" numFmtId="0" xfId="0" applyAlignment="1" applyBorder="1" applyFill="1" applyFont="1">
      <alignment readingOrder="0" shrinkToFit="0" vertical="center" wrapText="1"/>
    </xf>
    <xf borderId="0" fillId="0" fontId="21" numFmtId="0" xfId="0" applyAlignment="1" applyFont="1">
      <alignment readingOrder="0" shrinkToFit="0" vertical="center" wrapText="0"/>
    </xf>
    <xf borderId="0" fillId="0" fontId="7" numFmtId="0" xfId="0" applyAlignment="1" applyFont="1">
      <alignment readingOrder="0" shrinkToFit="0" vertical="center" wrapText="1"/>
    </xf>
    <xf borderId="0" fillId="0" fontId="22" numFmtId="49" xfId="0" applyAlignment="1" applyFont="1" applyNumberFormat="1">
      <alignment horizontal="center" readingOrder="0" shrinkToFit="0" vertical="center" wrapText="0"/>
    </xf>
    <xf borderId="0" fillId="0" fontId="22" numFmtId="0" xfId="0" applyAlignment="1" applyFont="1">
      <alignment readingOrder="0" shrinkToFit="0" vertical="center" wrapText="0"/>
    </xf>
    <xf borderId="0" fillId="0" fontId="23" numFmtId="49" xfId="0" applyAlignment="1" applyFont="1" applyNumberFormat="1">
      <alignment horizontal="center" readingOrder="0" shrinkToFit="0" vertical="center" wrapText="0"/>
    </xf>
    <xf borderId="0" fillId="0" fontId="24" numFmtId="0" xfId="0" applyAlignment="1" applyFont="1">
      <alignment readingOrder="0" shrinkToFit="0" vertical="center" wrapText="0"/>
    </xf>
    <xf borderId="0" fillId="0" fontId="24" numFmtId="49" xfId="0" applyAlignment="1" applyFont="1" applyNumberFormat="1">
      <alignment horizontal="center" readingOrder="0" shrinkToFit="0" vertical="center" wrapText="0"/>
    </xf>
    <xf borderId="0" fillId="0" fontId="25" numFmtId="0" xfId="0" applyAlignment="1" applyFont="1">
      <alignment readingOrder="0" shrinkToFit="0" vertical="center" wrapText="1"/>
    </xf>
    <xf borderId="1" fillId="2" fontId="26" numFmtId="0" xfId="0" applyAlignment="1" applyBorder="1" applyFill="1" applyFont="1">
      <alignment horizontal="center" shrinkToFit="0" vertical="center" wrapText="1"/>
    </xf>
    <xf borderId="3" fillId="0" fontId="2" numFmtId="0" xfId="0" applyBorder="1" applyFont="1"/>
    <xf borderId="0" fillId="0" fontId="7" numFmtId="3" xfId="0" applyAlignment="1" applyFont="1" applyNumberFormat="1">
      <alignment shrinkToFit="0" wrapText="1"/>
    </xf>
    <xf borderId="0" fillId="0" fontId="7" numFmtId="165" xfId="0" applyAlignment="1" applyFont="1" applyNumberFormat="1">
      <alignment shrinkToFit="0" wrapText="1"/>
    </xf>
    <xf borderId="6" fillId="6" fontId="7" numFmtId="49" xfId="0" applyAlignment="1" applyBorder="1" applyFill="1" applyFont="1" applyNumberFormat="1">
      <alignment horizontal="center" shrinkToFit="0" vertical="center" wrapText="1"/>
    </xf>
    <xf borderId="6" fillId="6" fontId="7" numFmtId="0" xfId="0" applyAlignment="1" applyBorder="1" applyFill="1" applyFont="1">
      <alignment shrinkToFit="0" vertical="center" wrapText="1"/>
    </xf>
    <xf borderId="0" fillId="8" fontId="7" numFmtId="0" xfId="0" applyAlignment="1" applyFill="1" applyFont="1">
      <alignment shrinkToFit="0" vertical="center" wrapText="1"/>
    </xf>
    <xf borderId="0" fillId="8" fontId="7" numFmtId="0" xfId="0" applyAlignment="1" applyFill="1" applyFont="1">
      <alignment horizontal="center" shrinkToFit="0" vertical="center" wrapText="1"/>
    </xf>
    <xf borderId="0" fillId="6" fontId="7" numFmtId="49" xfId="0" applyAlignment="1" applyFill="1" applyFont="1" applyNumberFormat="1">
      <alignment horizontal="center" readingOrder="0" shrinkToFit="0" vertical="center" wrapText="1"/>
    </xf>
    <xf borderId="0" fillId="6" fontId="7" numFmtId="0" xfId="0" applyAlignment="1" applyFill="1" applyFont="1">
      <alignment readingOrder="0" shrinkToFit="0" vertical="center" wrapText="1"/>
    </xf>
    <xf borderId="0" fillId="6" fontId="27" numFmtId="0" xfId="0" applyAlignment="1" applyFill="1" applyFont="1">
      <alignment readingOrder="0" shrinkToFit="0" vertical="center" wrapText="0"/>
    </xf>
    <xf borderId="0" fillId="6" fontId="8" numFmtId="0" xfId="0" applyAlignment="1" applyFill="1" applyFont="1">
      <alignment readingOrder="0" shrinkToFit="0" vertical="center" wrapText="0"/>
    </xf>
    <xf borderId="3" fillId="6" fontId="7" numFmtId="0" xfId="0" applyAlignment="1" applyBorder="1" applyFill="1" applyFont="1">
      <alignment readingOrder="0" shrinkToFit="0" vertical="center" wrapText="1"/>
    </xf>
    <xf borderId="4" fillId="6" fontId="7" numFmtId="2" xfId="0" applyAlignment="1" applyBorder="1" applyFill="1" applyFont="1" applyNumberFormat="1">
      <alignment shrinkToFit="0" vertical="center" wrapText="1"/>
    </xf>
    <xf borderId="4" fillId="6" fontId="7" numFmtId="164" xfId="0" applyAlignment="1" applyBorder="1" applyFill="1" applyFont="1" applyNumberFormat="1">
      <alignment shrinkToFit="0" vertical="center" wrapText="1"/>
    </xf>
    <xf borderId="4" fillId="6" fontId="7" numFmtId="165" xfId="0" applyAlignment="1" applyBorder="1" applyFill="1" applyFont="1" applyNumberFormat="1">
      <alignment shrinkToFit="0" vertical="center" wrapText="1"/>
    </xf>
    <xf borderId="0" fillId="6" fontId="28" numFmtId="0" xfId="0" applyAlignment="1" applyFill="1" applyFont="1">
      <alignment readingOrder="0" shrinkToFit="0" vertical="center" wrapText="0"/>
    </xf>
    <xf borderId="0" fillId="6" fontId="9" numFmtId="0" xfId="0" applyAlignment="1" applyFill="1" applyFont="1">
      <alignment horizontal="left" readingOrder="0" shrinkToFit="0" vertical="bottom" wrapText="1"/>
    </xf>
    <xf borderId="6" fillId="6" fontId="7" numFmtId="3" xfId="0" applyAlignment="1" applyBorder="1" applyFill="1" applyFont="1" applyNumberFormat="1">
      <alignment shrinkToFit="0" vertical="center" wrapText="1"/>
    </xf>
    <xf borderId="7" fillId="6" fontId="7" numFmtId="49" xfId="0" applyAlignment="1" applyBorder="1" applyFill="1" applyFont="1" applyNumberFormat="1">
      <alignment horizontal="center" readingOrder="0" shrinkToFit="0" vertical="center" wrapText="1"/>
    </xf>
    <xf borderId="0" fillId="6" fontId="11" numFmtId="0" xfId="0" applyAlignment="1" applyFill="1" applyFont="1">
      <alignment horizontal="left" readingOrder="0" shrinkToFit="0" vertical="center" wrapText="0"/>
    </xf>
    <xf borderId="8" fillId="6" fontId="29" numFmtId="0" xfId="0" applyAlignment="1" applyBorder="1" applyFill="1" applyFont="1">
      <alignment horizontal="left" readingOrder="0" shrinkToFit="0" vertical="center" wrapText="0"/>
    </xf>
    <xf borderId="0" fillId="6" fontId="30" numFmtId="0" xfId="0" applyAlignment="1" applyFill="1" applyFont="1">
      <alignment readingOrder="0" shrinkToFit="0" vertical="center" wrapText="0"/>
    </xf>
    <xf borderId="0" fillId="0" fontId="7" numFmtId="3" xfId="0" applyAlignment="1" applyFont="1" applyNumberFormat="1">
      <alignment shrinkToFit="0" vertical="center" wrapText="1"/>
    </xf>
    <xf borderId="2" fillId="6" fontId="7" numFmtId="0" xfId="0" applyAlignment="1" applyBorder="1" applyFill="1" applyFont="1">
      <alignment readingOrder="0" shrinkToFit="0" vertical="center" wrapText="1"/>
    </xf>
    <xf borderId="0" fillId="6" fontId="29" numFmtId="3" xfId="0" applyAlignment="1" applyFill="1" applyFont="1" applyNumberFormat="1">
      <alignment horizontal="right" readingOrder="0" shrinkToFit="0" vertical="center" wrapText="0"/>
    </xf>
    <xf borderId="0" fillId="0" fontId="7" numFmtId="164" xfId="0" applyAlignment="1" applyFont="1" applyNumberFormat="1">
      <alignment shrinkToFit="0" vertical="center" wrapText="1"/>
    </xf>
    <xf borderId="3" fillId="7" fontId="7" numFmtId="2" xfId="0" applyAlignment="1" applyBorder="1" applyFill="1" applyFont="1" applyNumberFormat="1">
      <alignment shrinkToFit="0" vertical="center" wrapText="1"/>
    </xf>
    <xf borderId="0" fillId="0" fontId="7" numFmtId="165" xfId="0" applyAlignment="1" applyFont="1" applyNumberFormat="1">
      <alignment shrinkToFit="0" vertical="center" wrapText="1"/>
    </xf>
    <xf borderId="4" fillId="9" fontId="7" numFmtId="3" xfId="0" applyAlignment="1" applyBorder="1" applyFill="1" applyFont="1" applyNumberFormat="1">
      <alignment readingOrder="0" shrinkToFit="0" vertical="center" wrapText="1"/>
    </xf>
    <xf borderId="4" fillId="9" fontId="7" numFmtId="0" xfId="0" applyAlignment="1" applyBorder="1" applyFill="1" applyFont="1">
      <alignment readingOrder="0" shrinkToFit="0" vertical="center" wrapText="1"/>
    </xf>
    <xf borderId="0" fillId="6" fontId="11" numFmtId="49" xfId="0" applyAlignment="1" applyFill="1" applyFont="1" applyNumberFormat="1">
      <alignment horizontal="center" readingOrder="0" shrinkToFit="0" vertical="center" wrapText="0"/>
    </xf>
    <xf borderId="6" fillId="9" fontId="7" numFmtId="0" xfId="0" applyAlignment="1" applyBorder="1" applyFill="1" applyFont="1">
      <alignment readingOrder="0" shrinkToFit="0" vertical="center" wrapText="1"/>
    </xf>
    <xf borderId="0" fillId="9" fontId="7" numFmtId="3" xfId="0" applyAlignment="1" applyFill="1" applyFont="1" applyNumberFormat="1">
      <alignment readingOrder="0" shrinkToFit="0" vertical="center" wrapText="1"/>
    </xf>
    <xf borderId="0" fillId="9" fontId="31" numFmtId="0" xfId="0" applyAlignment="1" applyFill="1" applyFont="1">
      <alignment readingOrder="0" shrinkToFit="0" vertical="center" wrapText="1"/>
    </xf>
    <xf borderId="0" fillId="9" fontId="7" numFmtId="0" xfId="0" applyAlignment="1" applyFill="1" applyFont="1">
      <alignment readingOrder="0" shrinkToFit="0" vertical="center" wrapText="1"/>
    </xf>
    <xf borderId="0" fillId="0" fontId="7" numFmtId="3" xfId="0" applyAlignment="1" applyFont="1" applyNumberFormat="1">
      <alignment readingOrder="0" shrinkToFit="0" vertical="center" wrapText="1"/>
    </xf>
    <xf borderId="0" fillId="0" fontId="7" numFmtId="164" xfId="0" applyAlignment="1" applyFont="1" applyNumberFormat="1">
      <alignment readingOrder="0" shrinkToFit="0" vertical="center" wrapText="1"/>
    </xf>
    <xf borderId="1" fillId="6" fontId="7" numFmtId="49" xfId="0" applyAlignment="1" applyBorder="1" applyFill="1" applyFont="1" applyNumberFormat="1">
      <alignment horizontal="center" readingOrder="0" shrinkToFit="0" vertical="center" wrapText="1"/>
    </xf>
    <xf borderId="0" fillId="0" fontId="31" numFmtId="0" xfId="0" applyAlignment="1" applyFont="1">
      <alignment readingOrder="0" shrinkToFit="0" vertical="center" wrapText="1"/>
    </xf>
    <xf borderId="0" fillId="0" fontId="31" numFmtId="0" xfId="0" applyAlignment="1" applyFont="1">
      <alignment horizontal="left" readingOrder="0" shrinkToFit="0" vertical="bottom" wrapText="0"/>
    </xf>
    <xf borderId="9" fillId="6" fontId="7" numFmtId="0" xfId="0" applyAlignment="1" applyBorder="1" applyFill="1" applyFont="1">
      <alignment readingOrder="0" shrinkToFit="0" vertical="center" wrapText="1"/>
    </xf>
    <xf borderId="9" fillId="6" fontId="7" numFmtId="3" xfId="0" applyAlignment="1" applyBorder="1" applyFill="1" applyFont="1" applyNumberFormat="1">
      <alignment readingOrder="0" shrinkToFit="0" vertical="center" wrapText="1"/>
    </xf>
    <xf borderId="0" fillId="8" fontId="32" numFmtId="0" xfId="0" applyAlignment="1" applyFill="1" applyFont="1">
      <alignment horizontal="center" readingOrder="0" shrinkToFit="0" vertical="center" wrapText="0"/>
    </xf>
    <xf borderId="0" fillId="0" fontId="22" numFmtId="0" xfId="0" applyAlignment="1" applyFont="1">
      <alignment horizontal="left" readingOrder="0" shrinkToFit="0" vertical="bottom" wrapText="0"/>
    </xf>
    <xf borderId="0" fillId="9" fontId="7" numFmtId="3" xfId="0" applyAlignment="1" applyFill="1" applyFont="1" applyNumberFormat="1">
      <alignment horizontal="right" readingOrder="0" shrinkToFit="0" vertical="center" wrapText="1"/>
    </xf>
    <xf borderId="0" fillId="10" fontId="33" numFmtId="0" xfId="0" applyAlignment="1" applyFill="1" applyFont="1">
      <alignment readingOrder="0" shrinkToFit="0" vertical="center" wrapText="0"/>
    </xf>
    <xf borderId="0" fillId="0" fontId="8" numFmtId="3" xfId="0" applyAlignment="1" applyFont="1" applyNumberFormat="1">
      <alignment readingOrder="0" shrinkToFit="0" vertical="center" wrapText="0"/>
    </xf>
    <xf borderId="4" fillId="11" fontId="29" numFmtId="49" xfId="0" applyAlignment="1" applyBorder="1" applyFill="1" applyFont="1" applyNumberFormat="1">
      <alignment horizontal="center" readingOrder="0" shrinkToFit="0" vertical="center" wrapText="1"/>
    </xf>
    <xf borderId="4" fillId="11" fontId="29" numFmtId="0" xfId="0" applyAlignment="1" applyBorder="1" applyFill="1" applyFont="1">
      <alignment readingOrder="0" shrinkToFit="0" vertical="center" wrapText="1"/>
    </xf>
    <xf borderId="4" fillId="8" fontId="29" numFmtId="49" xfId="0" applyAlignment="1" applyBorder="1" applyFill="1" applyFont="1" applyNumberFormat="1">
      <alignment horizontal="center" readingOrder="0" shrinkToFit="0" vertical="center" wrapText="1"/>
    </xf>
    <xf borderId="4" fillId="8" fontId="29" numFmtId="0" xfId="0" applyAlignment="1" applyBorder="1" applyFill="1" applyFont="1">
      <alignment readingOrder="0" shrinkToFit="0" vertical="center" wrapText="1"/>
    </xf>
    <xf borderId="0" fillId="11" fontId="7" numFmtId="3" xfId="0" applyAlignment="1" applyFill="1" applyFont="1" applyNumberFormat="1">
      <alignment shrinkToFit="0" vertical="center" wrapText="1"/>
    </xf>
    <xf borderId="0" fillId="0" fontId="8" numFmtId="0" xfId="0" applyAlignment="1" applyFont="1">
      <alignment readingOrder="0"/>
    </xf>
    <xf borderId="0" fillId="0" fontId="8" numFmtId="3" xfId="0" applyAlignment="1" applyFont="1" applyNumberFormat="1">
      <alignment readingOrder="0"/>
    </xf>
    <xf borderId="0" fillId="0" fontId="7" numFmtId="165" xfId="0" applyAlignment="1" applyFont="1" applyNumberFormat="1">
      <alignment shrinkToFit="0" wrapText="1"/>
    </xf>
    <xf borderId="4" fillId="6" fontId="7" numFmtId="0" xfId="0" applyAlignment="1" applyBorder="1" applyFill="1" applyFont="1">
      <alignment readingOrder="0" shrinkToFit="0" wrapText="1"/>
    </xf>
    <xf borderId="0" fillId="0" fontId="30" numFmtId="0" xfId="0" applyAlignment="1" applyFont="1">
      <alignment readingOrder="0" shrinkToFit="0" wrapText="1"/>
    </xf>
    <xf borderId="0" fillId="0" fontId="30" numFmtId="0" xfId="0" applyAlignment="1" applyFont="1">
      <alignment readingOrder="0"/>
    </xf>
    <xf borderId="0" fillId="0" fontId="30" numFmtId="0" xfId="0" applyFont="1"/>
    <xf borderId="0" fillId="0" fontId="34" numFmtId="3" xfId="0" applyAlignment="1" applyFont="1" applyNumberFormat="1">
      <alignment horizontal="center" readingOrder="0"/>
    </xf>
    <xf borderId="0" fillId="0" fontId="0" numFmtId="0" xfId="0" applyAlignment="1" applyFont="1">
      <alignment readingOrder="0" shrinkToFit="0" wrapText="1"/>
    </xf>
    <xf borderId="6" fillId="6" fontId="7" numFmtId="49" xfId="0" applyAlignment="1" applyBorder="1" applyFill="1" applyFont="1" applyNumberFormat="1">
      <alignment horizontal="center" readingOrder="0" shrinkToFit="0" vertical="center" wrapText="1"/>
    </xf>
    <xf borderId="0" fillId="0" fontId="8" numFmtId="9" xfId="0" applyAlignment="1" applyFont="1" applyNumberFormat="1">
      <alignment readingOrder="0"/>
    </xf>
    <xf borderId="6" fillId="6" fontId="7" numFmtId="0" xfId="0" applyAlignment="1" applyBorder="1" applyFill="1" applyFont="1">
      <alignment readingOrder="0" shrinkToFit="0" vertical="center" wrapText="1"/>
    </xf>
    <xf borderId="0" fillId="0" fontId="7" numFmtId="164" xfId="0" applyAlignment="1" applyFont="1" applyNumberFormat="1">
      <alignment shrinkToFit="0" wrapText="1"/>
    </xf>
    <xf borderId="0" fillId="0" fontId="8" numFmtId="0" xfId="0" applyAlignment="1" applyFont="1">
      <alignment horizontal="left" readingOrder="0"/>
    </xf>
    <xf borderId="0" fillId="0" fontId="21" numFmtId="3" xfId="0" applyAlignment="1" applyFont="1" applyNumberFormat="1">
      <alignment horizontal="center" readingOrder="0"/>
    </xf>
    <xf borderId="0" fillId="0" fontId="30" numFmtId="0" xfId="0" applyAlignment="1" applyFont="1">
      <alignment horizontal="left" readingOrder="0"/>
    </xf>
    <xf borderId="0" fillId="0" fontId="7" numFmtId="164" xfId="0" applyAlignment="1" applyFont="1" applyNumberFormat="1">
      <alignment readingOrder="0" shrinkToFit="0" wrapText="1"/>
    </xf>
    <xf borderId="0" fillId="0" fontId="8" numFmtId="3" xfId="0" applyAlignment="1" applyFont="1" applyNumberFormat="1">
      <alignment horizontal="center" readingOrder="0"/>
    </xf>
    <xf borderId="0" fillId="0" fontId="7" numFmtId="0" xfId="0" applyAlignment="1" applyFont="1">
      <alignment horizontal="center" shrinkToFit="0" wrapText="1"/>
    </xf>
    <xf borderId="0" fillId="6" fontId="22" numFmtId="49" xfId="0" applyAlignment="1" applyFill="1" applyFont="1" applyNumberFormat="1">
      <alignment horizontal="center" readingOrder="0" shrinkToFit="0" vertical="top" wrapText="0"/>
    </xf>
    <xf borderId="0" fillId="6" fontId="22" numFmtId="0" xfId="0" applyAlignment="1" applyFill="1" applyFont="1">
      <alignment readingOrder="0" shrinkToFit="0" vertical="top" wrapText="0"/>
    </xf>
    <xf borderId="0" fillId="6" fontId="22" numFmtId="0" xfId="0" applyAlignment="1" applyFill="1" applyFont="1">
      <alignment readingOrder="0" shrinkToFit="0" vertical="center" wrapText="0"/>
    </xf>
    <xf borderId="0" fillId="9" fontId="7" numFmtId="3" xfId="0" applyAlignment="1" applyFill="1" applyFont="1" applyNumberFormat="1">
      <alignment horizontal="center" readingOrder="0" shrinkToFit="0" wrapText="1"/>
    </xf>
    <xf borderId="0" fillId="0" fontId="7" numFmtId="0" xfId="0" applyAlignment="1" applyFont="1">
      <alignment readingOrder="0" shrinkToFit="0" wrapText="1"/>
    </xf>
    <xf borderId="0" fillId="0" fontId="7" numFmtId="3" xfId="0" applyAlignment="1" applyFont="1" applyNumberFormat="1">
      <alignment horizontal="center" readingOrder="0" shrinkToFit="0" wrapText="1"/>
    </xf>
    <xf borderId="4" fillId="8" fontId="7" numFmtId="49" xfId="0" applyAlignment="1" applyBorder="1" applyFill="1" applyFont="1" applyNumberFormat="1">
      <alignment horizontal="center" readingOrder="0" shrinkToFit="0" wrapText="1"/>
    </xf>
    <xf borderId="4" fillId="8" fontId="7" numFmtId="0" xfId="0" applyAlignment="1" applyBorder="1" applyFill="1" applyFont="1">
      <alignment readingOrder="0" shrinkToFit="0" wrapText="1"/>
    </xf>
    <xf borderId="0" fillId="8" fontId="8" numFmtId="0" xfId="0" applyAlignment="1" applyFill="1" applyFont="1">
      <alignment readingOrder="0"/>
    </xf>
    <xf borderId="4" fillId="8" fontId="7" numFmtId="3" xfId="0" applyAlignment="1" applyBorder="1" applyFill="1" applyFont="1" applyNumberFormat="1">
      <alignment readingOrder="0" shrinkToFit="0" wrapText="1"/>
    </xf>
    <xf borderId="0" fillId="8" fontId="8" numFmtId="9" xfId="0" applyAlignment="1" applyFill="1" applyFont="1" applyNumberFormat="1">
      <alignment readingOrder="0"/>
    </xf>
    <xf borderId="6" fillId="8" fontId="7" numFmtId="49" xfId="0" applyAlignment="1" applyBorder="1" applyFill="1" applyFont="1" applyNumberFormat="1">
      <alignment horizontal="center" readingOrder="0" shrinkToFit="0" wrapText="1"/>
    </xf>
    <xf borderId="6" fillId="8" fontId="7" numFmtId="0" xfId="0" applyAlignment="1" applyBorder="1" applyFill="1" applyFont="1">
      <alignment readingOrder="0" shrinkToFit="0" wrapText="1"/>
    </xf>
    <xf borderId="6" fillId="8" fontId="7" numFmtId="3" xfId="0" applyAlignment="1" applyBorder="1" applyFill="1" applyFont="1" applyNumberFormat="1">
      <alignment readingOrder="0" shrinkToFit="0" wrapText="1"/>
    </xf>
    <xf borderId="0" fillId="8" fontId="7" numFmtId="0" xfId="0" applyAlignment="1" applyFill="1" applyFont="1">
      <alignment readingOrder="0" shrinkToFit="0" wrapText="1"/>
    </xf>
    <xf borderId="0" fillId="0" fontId="8" numFmtId="0" xfId="0" applyAlignment="1" applyFont="1">
      <alignment readingOrder="0" shrinkToFit="0" wrapText="1"/>
    </xf>
    <xf borderId="0" fillId="6" fontId="22" numFmtId="49" xfId="0" applyAlignment="1" applyFill="1" applyFont="1" applyNumberFormat="1">
      <alignment horizontal="center" readingOrder="0" shrinkToFit="0" vertical="center" wrapText="0"/>
    </xf>
    <xf borderId="4" fillId="6" fontId="35" numFmtId="49" xfId="0" applyAlignment="1" applyBorder="1" applyFill="1" applyFont="1" applyNumberFormat="1">
      <alignment horizontal="center" readingOrder="0" shrinkToFit="0" wrapText="1"/>
    </xf>
    <xf borderId="0" fillId="6" fontId="22" numFmtId="3" xfId="0" applyAlignment="1" applyFill="1" applyFont="1" applyNumberFormat="1">
      <alignment readingOrder="0" shrinkToFit="0" vertical="center" wrapText="0"/>
    </xf>
    <xf borderId="4" fillId="6" fontId="35" numFmtId="0" xfId="0" applyAlignment="1" applyBorder="1" applyFill="1" applyFont="1">
      <alignment readingOrder="0" shrinkToFit="0" wrapText="1"/>
    </xf>
    <xf borderId="4" fillId="6" fontId="7" numFmtId="3" xfId="0" applyAlignment="1" applyBorder="1" applyFill="1" applyFont="1" applyNumberFormat="1">
      <alignment readingOrder="0" shrinkToFit="0" wrapText="1"/>
    </xf>
    <xf borderId="0" fillId="6" fontId="35" numFmtId="3" xfId="0" applyAlignment="1" applyFill="1" applyFont="1" applyNumberFormat="1">
      <alignment horizontal="center" readingOrder="0" shrinkToFit="0" wrapText="1"/>
    </xf>
    <xf borderId="0" fillId="8" fontId="36" numFmtId="0" xfId="0" applyAlignment="1" applyFill="1" applyFont="1">
      <alignment readingOrder="0"/>
    </xf>
    <xf borderId="0" fillId="0" fontId="37" numFmtId="0" xfId="0" applyAlignment="1" applyFont="1">
      <alignment readingOrder="0"/>
    </xf>
    <xf borderId="4" fillId="7" fontId="7" numFmtId="165" xfId="0" applyAlignment="1" applyBorder="1" applyFill="1" applyFont="1" applyNumberFormat="1">
      <alignment readingOrder="0" shrinkToFit="0" wrapText="1"/>
    </xf>
    <xf borderId="0" fillId="0" fontId="36" numFmtId="0" xfId="0" applyAlignment="1" applyFont="1">
      <alignment readingOrder="0"/>
    </xf>
    <xf borderId="0" fillId="8" fontId="24" numFmtId="0" xfId="0" applyAlignment="1" applyFill="1" applyFont="1">
      <alignment readingOrder="0"/>
    </xf>
    <xf borderId="5" fillId="9" fontId="7" numFmtId="49" xfId="0" applyAlignment="1" applyBorder="1" applyFill="1" applyFont="1" applyNumberFormat="1">
      <alignment horizontal="center" readingOrder="0" shrinkToFit="0" wrapText="1"/>
    </xf>
    <xf borderId="5" fillId="0" fontId="37" numFmtId="0" xfId="0" applyAlignment="1" applyBorder="1" applyFont="1">
      <alignment readingOrder="0" shrinkToFit="0" wrapText="1"/>
    </xf>
    <xf borderId="0" fillId="0" fontId="8" numFmtId="9" xfId="0" applyAlignment="1" applyFont="1" applyNumberFormat="1">
      <alignment readingOrder="0"/>
    </xf>
    <xf borderId="0" fillId="0" fontId="8" numFmtId="0" xfId="0" applyAlignment="1" applyFont="1">
      <alignment readingOrder="0"/>
    </xf>
    <xf borderId="0" fillId="8" fontId="38" numFmtId="49" xfId="0" applyAlignment="1" applyFill="1" applyFont="1" applyNumberFormat="1">
      <alignment horizontal="center" readingOrder="0"/>
    </xf>
    <xf borderId="5" fillId="9" fontId="37" numFmtId="0" xfId="0" applyAlignment="1" applyBorder="1" applyFill="1" applyFont="1">
      <alignment readingOrder="0" shrinkToFit="0" wrapText="1"/>
    </xf>
    <xf borderId="0" fillId="8" fontId="38" numFmtId="0" xfId="0" applyAlignment="1" applyFill="1" applyFont="1">
      <alignment horizontal="center" readingOrder="0"/>
    </xf>
    <xf borderId="5" fillId="9" fontId="7" numFmtId="0" xfId="0" applyAlignment="1" applyBorder="1" applyFill="1" applyFont="1">
      <alignment readingOrder="0" shrinkToFit="0" wrapText="1"/>
    </xf>
    <xf borderId="0" fillId="6" fontId="29" numFmtId="49" xfId="0" applyAlignment="1" applyFill="1" applyFont="1" applyNumberFormat="1">
      <alignment horizontal="center" readingOrder="0" shrinkToFit="0" wrapText="1"/>
    </xf>
    <xf borderId="0" fillId="6" fontId="29" numFmtId="0" xfId="0" applyAlignment="1" applyFill="1" applyFont="1">
      <alignment readingOrder="0" shrinkToFit="0" wrapText="1"/>
    </xf>
    <xf borderId="5" fillId="0" fontId="39" numFmtId="49" xfId="0" applyAlignment="1" applyBorder="1" applyFont="1" applyNumberFormat="1">
      <alignment horizontal="center" readingOrder="0"/>
    </xf>
    <xf borderId="10" fillId="0" fontId="39" numFmtId="0" xfId="0" applyAlignment="1" applyBorder="1" applyFont="1">
      <alignment readingOrder="0"/>
    </xf>
    <xf borderId="0" fillId="0" fontId="7" numFmtId="0" xfId="0" applyAlignment="1" applyFont="1">
      <alignment readingOrder="0" shrinkToFit="0" wrapText="1"/>
    </xf>
    <xf borderId="0" fillId="0" fontId="8" numFmtId="0" xfId="0" applyAlignment="1" applyFont="1">
      <alignment readingOrder="0"/>
    </xf>
    <xf borderId="0" fillId="6" fontId="7" numFmtId="3" xfId="0" applyAlignment="1" applyFill="1" applyFont="1" applyNumberFormat="1">
      <alignment readingOrder="0" shrinkToFit="0" wrapText="1"/>
    </xf>
    <xf borderId="4" fillId="6" fontId="29" numFmtId="49" xfId="0" applyAlignment="1" applyBorder="1" applyFill="1" applyFont="1" applyNumberFormat="1">
      <alignment horizontal="center" readingOrder="0" shrinkToFit="0" wrapText="1"/>
    </xf>
    <xf borderId="4" fillId="6" fontId="29" numFmtId="0" xfId="0" applyAlignment="1" applyBorder="1" applyFill="1" applyFont="1">
      <alignment readingOrder="0" shrinkToFit="0" wrapText="1"/>
    </xf>
    <xf borderId="0" fillId="6" fontId="7" numFmtId="0" xfId="0" applyAlignment="1" applyFill="1" applyFont="1">
      <alignment readingOrder="0" shrinkToFit="0" wrapText="1"/>
    </xf>
    <xf borderId="0" fillId="8" fontId="40" numFmtId="3" xfId="0" applyAlignment="1" applyFill="1" applyFont="1" applyNumberFormat="1">
      <alignment readingOrder="0"/>
    </xf>
    <xf borderId="0" fillId="8" fontId="41" numFmtId="0" xfId="0" applyAlignment="1" applyFill="1" applyFont="1">
      <alignment readingOrder="0"/>
    </xf>
    <xf borderId="4" fillId="6" fontId="29" numFmtId="49" xfId="0" applyAlignment="1" applyBorder="1" applyFill="1" applyFont="1" applyNumberFormat="1">
      <alignment horizontal="center" readingOrder="0" shrinkToFit="0" vertical="center" wrapText="1"/>
    </xf>
    <xf borderId="4" fillId="6" fontId="29" numFmtId="0" xfId="0" applyAlignment="1" applyBorder="1" applyFill="1" applyFont="1">
      <alignment readingOrder="0" shrinkToFit="0" vertical="center" wrapText="1"/>
    </xf>
    <xf borderId="0" fillId="6" fontId="42" numFmtId="0" xfId="0" applyAlignment="1" applyFill="1" applyFont="1">
      <alignment readingOrder="0" shrinkToFit="0" vertical="center" wrapText="0"/>
    </xf>
    <xf borderId="4" fillId="6" fontId="29" numFmtId="0" xfId="0" applyAlignment="1" applyBorder="1" applyFill="1" applyFont="1">
      <alignment readingOrder="0" shrinkToFit="0" vertical="center" wrapText="1"/>
    </xf>
    <xf borderId="4" fillId="6" fontId="3" numFmtId="49" xfId="0" applyAlignment="1" applyBorder="1" applyFill="1" applyFont="1" applyNumberFormat="1">
      <alignment horizontal="center" readingOrder="0" shrinkToFit="0" vertical="center" wrapText="1"/>
    </xf>
    <xf borderId="4" fillId="6" fontId="3" numFmtId="0" xfId="0" applyAlignment="1" applyBorder="1" applyFill="1" applyFont="1">
      <alignment readingOrder="0" shrinkToFit="0" vertical="center" wrapText="1"/>
    </xf>
    <xf borderId="0" fillId="0" fontId="7" numFmtId="0" xfId="0" applyAlignment="1" applyFont="1">
      <alignment horizontal="center" readingOrder="0" shrinkToFit="0" vertical="center" wrapText="1"/>
    </xf>
    <xf borderId="0" fillId="8" fontId="43" numFmtId="0" xfId="0" applyAlignment="1" applyFill="1" applyFont="1">
      <alignment horizontal="left" readingOrder="0" shrinkToFit="0" vertical="center" wrapText="0"/>
    </xf>
    <xf borderId="0" fillId="8" fontId="44" numFmtId="0" xfId="0" applyAlignment="1" applyFill="1" applyFont="1">
      <alignment horizontal="center" readingOrder="0" shrinkToFit="0" vertical="center" wrapText="0"/>
    </xf>
    <xf borderId="5" fillId="0" fontId="45" numFmtId="49" xfId="0" applyAlignment="1" applyBorder="1" applyFont="1" applyNumberFormat="1">
      <alignment horizontal="center" readingOrder="0" shrinkToFit="0" vertical="center" wrapText="0"/>
    </xf>
    <xf borderId="5" fillId="0" fontId="45" numFmtId="0" xfId="0" applyAlignment="1" applyBorder="1" applyFont="1">
      <alignment horizontal="center" readingOrder="0" shrinkToFit="0" vertical="center" wrapText="0"/>
    </xf>
    <xf borderId="5" fillId="0" fontId="45" numFmtId="0" xfId="0" applyAlignment="1" applyBorder="1" applyFont="1">
      <alignment horizontal="left" readingOrder="0" shrinkToFit="0" vertical="center" wrapText="0"/>
    </xf>
    <xf borderId="0" fillId="0" fontId="31" numFmtId="49" xfId="0" applyAlignment="1" applyFont="1" applyNumberFormat="1">
      <alignment horizontal="center" readingOrder="0" shrinkToFit="0" vertical="center" wrapText="0"/>
    </xf>
    <xf borderId="0" fillId="0" fontId="31" numFmtId="0" xfId="0" applyAlignment="1" applyFont="1">
      <alignment readingOrder="0" shrinkToFit="0" vertical="center" wrapText="0"/>
    </xf>
    <xf borderId="0" fillId="0" fontId="46" numFmtId="49" xfId="0" applyAlignment="1" applyFont="1" applyNumberFormat="1">
      <alignment horizontal="center" readingOrder="0" shrinkToFit="0" vertical="center" wrapText="0"/>
    </xf>
    <xf borderId="0" fillId="0" fontId="46" numFmtId="0" xfId="0" applyAlignment="1" applyFont="1">
      <alignment readingOrder="0" shrinkToFit="0" vertical="center" wrapText="1"/>
    </xf>
    <xf borderId="4" fillId="6" fontId="6" numFmtId="49" xfId="0" applyAlignment="1" applyBorder="1" applyFill="1" applyFont="1" applyNumberFormat="1">
      <alignment horizontal="center" readingOrder="0" shrinkToFit="0" vertical="center" wrapText="1"/>
    </xf>
    <xf borderId="4" fillId="6" fontId="6" numFmtId="0" xfId="0" applyAlignment="1" applyBorder="1" applyFill="1" applyFont="1">
      <alignment horizontal="center" readingOrder="0" shrinkToFit="0" vertical="center" wrapText="1"/>
    </xf>
    <xf borderId="0" fillId="0" fontId="47" numFmtId="49" xfId="0" applyAlignment="1" applyFont="1" applyNumberFormat="1">
      <alignment readingOrder="0" shrinkToFit="0" vertical="center" wrapText="0"/>
    </xf>
    <xf borderId="0" fillId="8" fontId="48" numFmtId="0" xfId="0" applyAlignment="1" applyFill="1" applyFont="1">
      <alignment readingOrder="0" shrinkToFit="0" vertical="center" wrapText="0"/>
    </xf>
    <xf borderId="0" fillId="0" fontId="49" numFmtId="49" xfId="0" applyAlignment="1" applyFont="1" applyNumberFormat="1">
      <alignment readingOrder="0" shrinkToFit="0" vertical="center" wrapText="0"/>
    </xf>
    <xf borderId="0" fillId="8" fontId="50" numFmtId="0" xfId="0" applyAlignment="1" applyFill="1" applyFont="1">
      <alignment readingOrder="0" shrinkToFit="0" vertical="center" wrapText="0"/>
    </xf>
    <xf borderId="4" fillId="6" fontId="51" numFmtId="0" xfId="0" applyAlignment="1" applyBorder="1" applyFill="1" applyFont="1">
      <alignment readingOrder="0" shrinkToFit="0" vertical="center" wrapText="1"/>
    </xf>
    <xf borderId="6" fillId="6" fontId="7" numFmtId="3" xfId="0" applyAlignment="1" applyBorder="1" applyFill="1" applyFont="1" applyNumberFormat="1">
      <alignment readingOrder="0" shrinkToFit="0" vertical="center" wrapText="1"/>
    </xf>
    <xf borderId="6" fillId="7" fontId="7" numFmtId="2" xfId="0" applyAlignment="1" applyBorder="1" applyFill="1" applyFont="1" applyNumberFormat="1">
      <alignment shrinkToFit="0" vertical="center" wrapText="1"/>
    </xf>
    <xf borderId="6" fillId="7" fontId="7" numFmtId="164" xfId="0" applyAlignment="1" applyBorder="1" applyFill="1" applyFont="1" applyNumberFormat="1">
      <alignment shrinkToFit="0" vertical="center" wrapText="1"/>
    </xf>
    <xf borderId="6" fillId="7" fontId="7" numFmtId="165" xfId="0" applyAlignment="1" applyBorder="1" applyFill="1" applyFont="1" applyNumberFormat="1">
      <alignment shrinkToFit="0" vertical="center" wrapText="1"/>
    </xf>
    <xf borderId="6" fillId="7" fontId="7" numFmtId="0" xfId="0" applyAlignment="1" applyBorder="1" applyFill="1" applyFont="1">
      <alignment shrinkToFit="0" vertical="center" wrapText="1"/>
    </xf>
    <xf borderId="5" fillId="0" fontId="7" numFmtId="0" xfId="0" applyAlignment="1" applyBorder="1" applyFont="1">
      <alignment shrinkToFit="0" vertical="center" wrapText="1"/>
    </xf>
    <xf borderId="5" fillId="0" fontId="7" numFmtId="0" xfId="0" applyAlignment="1" applyBorder="1" applyFont="1">
      <alignment horizontal="center" readingOrder="0" shrinkToFit="0" vertical="center" wrapText="1"/>
    </xf>
    <xf borderId="5" fillId="6" fontId="7" numFmtId="49" xfId="0" applyAlignment="1" applyBorder="1" applyFill="1" applyFont="1" applyNumberFormat="1">
      <alignment horizontal="center" readingOrder="0" shrinkToFit="0" vertical="center" wrapText="1"/>
    </xf>
    <xf borderId="5" fillId="6" fontId="7" numFmtId="0" xfId="0" applyAlignment="1" applyBorder="1" applyFill="1" applyFont="1">
      <alignment readingOrder="0" shrinkToFit="0" vertical="center" wrapText="1"/>
    </xf>
    <xf borderId="5" fillId="12" fontId="7" numFmtId="0" xfId="0" applyAlignment="1" applyBorder="1" applyFill="1" applyFont="1">
      <alignment readingOrder="0" shrinkToFit="0" vertical="center" wrapText="1"/>
    </xf>
    <xf borderId="5" fillId="6" fontId="7" numFmtId="3" xfId="0" applyAlignment="1" applyBorder="1" applyFill="1" applyFont="1" applyNumberFormat="1">
      <alignment readingOrder="0" shrinkToFit="0" vertical="center" wrapText="1"/>
    </xf>
    <xf borderId="5" fillId="7" fontId="7" numFmtId="2" xfId="0" applyAlignment="1" applyBorder="1" applyFill="1" applyFont="1" applyNumberFormat="1">
      <alignment shrinkToFit="0" vertical="center" wrapText="1"/>
    </xf>
    <xf borderId="5" fillId="6" fontId="7" numFmtId="3" xfId="0" applyAlignment="1" applyBorder="1" applyFill="1" applyFont="1" applyNumberFormat="1">
      <alignment shrinkToFit="0" vertical="center" wrapText="1"/>
    </xf>
    <xf borderId="5" fillId="7" fontId="7" numFmtId="164" xfId="0" applyAlignment="1" applyBorder="1" applyFill="1" applyFont="1" applyNumberFormat="1">
      <alignment shrinkToFit="0" vertical="center" wrapText="1"/>
    </xf>
    <xf borderId="5" fillId="6" fontId="7" numFmtId="0" xfId="0" applyAlignment="1" applyBorder="1" applyFill="1" applyFont="1">
      <alignment shrinkToFit="0" vertical="center" wrapText="1"/>
    </xf>
    <xf borderId="5" fillId="6" fontId="52" numFmtId="0" xfId="0" applyAlignment="1" applyBorder="1" applyFill="1" applyFont="1">
      <alignment readingOrder="0" shrinkToFit="0" vertical="center" wrapText="1"/>
    </xf>
    <xf borderId="5" fillId="7" fontId="7" numFmtId="165" xfId="0" applyAlignment="1" applyBorder="1" applyFill="1" applyFont="1" applyNumberFormat="1">
      <alignment shrinkToFit="0" vertical="center" wrapText="1"/>
    </xf>
    <xf borderId="5" fillId="7" fontId="7" numFmtId="0" xfId="0" applyAlignment="1" applyBorder="1" applyFill="1" applyFont="1">
      <alignment shrinkToFit="0" vertical="center" wrapText="1"/>
    </xf>
    <xf borderId="3" fillId="6" fontId="7" numFmtId="0" xfId="0" applyAlignment="1" applyBorder="1" applyFill="1" applyFont="1">
      <alignment shrinkToFit="0" vertical="center" wrapText="1"/>
    </xf>
    <xf borderId="5" fillId="0" fontId="7" numFmtId="0" xfId="0" applyAlignment="1" applyBorder="1" applyFont="1">
      <alignment horizontal="center" shrinkToFit="0" vertical="center" wrapText="1"/>
    </xf>
    <xf borderId="5" fillId="13" fontId="52" numFmtId="0" xfId="0" applyAlignment="1" applyBorder="1" applyFill="1" applyFont="1">
      <alignment readingOrder="0" shrinkToFit="0" vertical="center" wrapText="1"/>
    </xf>
    <xf borderId="5" fillId="10" fontId="52" numFmtId="0" xfId="0" applyAlignment="1" applyBorder="1" applyFill="1" applyFont="1">
      <alignment readingOrder="0" shrinkToFit="0" vertical="center" wrapText="1"/>
    </xf>
    <xf borderId="5" fillId="6" fontId="53" numFmtId="49" xfId="0" applyAlignment="1" applyBorder="1" applyFill="1" applyFont="1" applyNumberFormat="1">
      <alignment horizontal="center" readingOrder="0" shrinkToFit="0" vertical="bottom" wrapText="0"/>
    </xf>
    <xf borderId="5" fillId="6" fontId="54" numFmtId="0" xfId="0" applyAlignment="1" applyBorder="1" applyFill="1" applyFont="1">
      <alignment horizontal="left" readingOrder="0" shrinkToFit="0" vertical="bottom" wrapText="0"/>
    </xf>
    <xf borderId="5" fillId="6" fontId="55" numFmtId="0" xfId="0" applyAlignment="1" applyBorder="1" applyFill="1" applyFont="1">
      <alignment readingOrder="0" shrinkToFit="0" vertical="center" wrapText="1"/>
    </xf>
    <xf borderId="9" fillId="6" fontId="7" numFmtId="49" xfId="0" applyAlignment="1" applyBorder="1" applyFill="1" applyFont="1" applyNumberFormat="1">
      <alignment horizontal="center" shrinkToFit="0" vertical="center" wrapText="1"/>
    </xf>
    <xf borderId="9" fillId="6" fontId="7" numFmtId="0" xfId="0" applyAlignment="1" applyBorder="1" applyFill="1" applyFont="1">
      <alignment shrinkToFit="0" vertical="center" wrapText="1"/>
    </xf>
    <xf borderId="9" fillId="6" fontId="7" numFmtId="3" xfId="0" applyAlignment="1" applyBorder="1" applyFill="1" applyFont="1" applyNumberFormat="1">
      <alignment shrinkToFit="0" vertical="center" wrapText="1"/>
    </xf>
    <xf borderId="9" fillId="7" fontId="7" numFmtId="2" xfId="0" applyAlignment="1" applyBorder="1" applyFill="1" applyFont="1" applyNumberFormat="1">
      <alignment shrinkToFit="0" vertical="center" wrapText="1"/>
    </xf>
    <xf borderId="9" fillId="7" fontId="7" numFmtId="164" xfId="0" applyAlignment="1" applyBorder="1" applyFill="1" applyFont="1" applyNumberFormat="1">
      <alignment shrinkToFit="0" vertical="center" wrapText="1"/>
    </xf>
    <xf borderId="9" fillId="7" fontId="7" numFmtId="165" xfId="0" applyAlignment="1" applyBorder="1" applyFill="1" applyFont="1" applyNumberFormat="1">
      <alignment shrinkToFit="0" vertical="center" wrapText="1"/>
    </xf>
    <xf borderId="9" fillId="7" fontId="7" numFmtId="0" xfId="0" applyAlignment="1" applyBorder="1" applyFill="1" applyFont="1">
      <alignment shrinkToFit="0" vertical="center" wrapText="1"/>
    </xf>
    <xf borderId="0" fillId="12" fontId="7" numFmtId="0" xfId="0" applyAlignment="1" applyFill="1" applyFont="1">
      <alignment shrinkToFit="0" vertical="center" wrapText="1"/>
    </xf>
    <xf borderId="0" fillId="12" fontId="7" numFmtId="0" xfId="0" applyAlignment="1" applyFill="1" applyFont="1">
      <alignment horizontal="center" shrinkToFit="0" vertical="center" wrapText="1"/>
    </xf>
    <xf borderId="4" fillId="12" fontId="7" numFmtId="49" xfId="0" applyAlignment="1" applyBorder="1" applyFill="1" applyFont="1" applyNumberFormat="1">
      <alignment horizontal="center" readingOrder="0" shrinkToFit="0" vertical="center" wrapText="1"/>
    </xf>
    <xf borderId="0" fillId="12" fontId="56" numFmtId="0" xfId="0" applyAlignment="1" applyFill="1" applyFont="1">
      <alignment readingOrder="0" shrinkToFit="0" vertical="center" wrapText="0"/>
    </xf>
    <xf borderId="4" fillId="12" fontId="7" numFmtId="0" xfId="0" applyAlignment="1" applyBorder="1" applyFill="1" applyFont="1">
      <alignment readingOrder="0" shrinkToFit="0" vertical="center" wrapText="1"/>
    </xf>
    <xf borderId="4" fillId="12" fontId="7" numFmtId="3" xfId="0" applyAlignment="1" applyBorder="1" applyFill="1" applyFont="1" applyNumberFormat="1">
      <alignment readingOrder="0" shrinkToFit="0" vertical="center" wrapText="1"/>
    </xf>
    <xf borderId="4" fillId="12" fontId="7" numFmtId="2" xfId="0" applyAlignment="1" applyBorder="1" applyFill="1" applyFont="1" applyNumberFormat="1">
      <alignment shrinkToFit="0" vertical="center" wrapText="1"/>
    </xf>
    <xf borderId="4" fillId="12" fontId="7" numFmtId="164" xfId="0" applyAlignment="1" applyBorder="1" applyFill="1" applyFont="1" applyNumberFormat="1">
      <alignment shrinkToFit="0" vertical="center" wrapText="1"/>
    </xf>
    <xf borderId="4" fillId="12" fontId="7" numFmtId="0" xfId="0" applyAlignment="1" applyBorder="1" applyFill="1" applyFont="1">
      <alignment shrinkToFit="0" vertical="center" wrapText="1"/>
    </xf>
    <xf borderId="4" fillId="12" fontId="7" numFmtId="165" xfId="0" applyAlignment="1" applyBorder="1" applyFill="1" applyFont="1" applyNumberFormat="1">
      <alignment shrinkToFit="0" vertical="center" wrapText="1"/>
    </xf>
    <xf borderId="0" fillId="12" fontId="32" numFmtId="0" xfId="0" applyAlignment="1" applyFill="1" applyFont="1">
      <alignment horizontal="left" readingOrder="0" shrinkToFit="0" vertical="center" wrapText="0"/>
    </xf>
    <xf borderId="4" fillId="12" fontId="57" numFmtId="0" xfId="0" applyAlignment="1" applyBorder="1" applyFill="1" applyFont="1">
      <alignment readingOrder="0" shrinkToFit="0" vertical="center" wrapText="1"/>
    </xf>
    <xf borderId="0" fillId="14" fontId="7" numFmtId="0" xfId="0" applyAlignment="1" applyFill="1" applyFont="1">
      <alignment shrinkToFit="0" vertical="center" wrapText="1"/>
    </xf>
    <xf borderId="0" fillId="14" fontId="7" numFmtId="0" xfId="0" applyAlignment="1" applyFill="1" applyFont="1">
      <alignment horizontal="center" shrinkToFit="0" vertical="center" wrapText="1"/>
    </xf>
    <xf borderId="4" fillId="14" fontId="7" numFmtId="49" xfId="0" applyAlignment="1" applyBorder="1" applyFill="1" applyFont="1" applyNumberFormat="1">
      <alignment horizontal="center" readingOrder="0" shrinkToFit="0" vertical="center" wrapText="1"/>
    </xf>
    <xf borderId="4" fillId="14" fontId="7" numFmtId="0" xfId="0" applyAlignment="1" applyBorder="1" applyFill="1" applyFont="1">
      <alignment readingOrder="0" shrinkToFit="0" vertical="center" wrapText="1"/>
    </xf>
    <xf borderId="4" fillId="14" fontId="7" numFmtId="3" xfId="0" applyAlignment="1" applyBorder="1" applyFill="1" applyFont="1" applyNumberFormat="1">
      <alignment readingOrder="0" shrinkToFit="0" vertical="center" wrapText="1"/>
    </xf>
    <xf borderId="4" fillId="14" fontId="58" numFmtId="0" xfId="0" applyAlignment="1" applyBorder="1" applyFill="1" applyFont="1">
      <alignment readingOrder="0" shrinkToFit="0" vertical="center" wrapText="1"/>
    </xf>
    <xf borderId="1" fillId="6" fontId="7" numFmtId="0" xfId="0" applyAlignment="1" applyBorder="1" applyFill="1" applyFont="1">
      <alignment readingOrder="0" shrinkToFit="0" vertical="center" wrapText="1"/>
    </xf>
    <xf borderId="0" fillId="14" fontId="59" numFmtId="49" xfId="0" applyAlignment="1" applyFill="1" applyFont="1" applyNumberFormat="1">
      <alignment horizontal="center" readingOrder="0" shrinkToFit="0" vertical="center" wrapText="0"/>
    </xf>
    <xf borderId="4" fillId="6" fontId="7" numFmtId="0" xfId="0" applyAlignment="1" applyBorder="1" applyFill="1" applyFont="1">
      <alignment readingOrder="0" shrinkToFit="0" vertical="center" wrapText="1"/>
    </xf>
    <xf borderId="4" fillId="6" fontId="60" numFmtId="0" xfId="0" applyAlignment="1" applyBorder="1" applyFill="1" applyFont="1">
      <alignment readingOrder="0" shrinkToFit="0" vertical="center" wrapText="1"/>
    </xf>
    <xf borderId="5" fillId="13" fontId="7" numFmtId="0" xfId="0" applyAlignment="1" applyBorder="1" applyFill="1" applyFont="1">
      <alignment readingOrder="0" shrinkToFit="0" vertical="center" wrapText="1"/>
    </xf>
    <xf borderId="0" fillId="6" fontId="61" numFmtId="49" xfId="0" applyAlignment="1" applyFill="1" applyFont="1" applyNumberFormat="1">
      <alignment horizontal="right" readingOrder="0" shrinkToFit="0" vertical="bottom" wrapText="0"/>
    </xf>
    <xf borderId="0" fillId="6" fontId="62" numFmtId="0" xfId="0" applyAlignment="1" applyFill="1" applyFont="1">
      <alignment horizontal="left" readingOrder="0" shrinkToFit="0" vertical="bottom" wrapText="0"/>
    </xf>
    <xf borderId="3" fillId="6" fontId="55" numFmtId="0" xfId="0" applyAlignment="1" applyBorder="1" applyFill="1" applyFont="1">
      <alignment readingOrder="0" shrinkToFit="0" vertical="center" wrapText="1"/>
    </xf>
    <xf borderId="0" fillId="6" fontId="63" numFmtId="49" xfId="0" applyAlignment="1" applyFill="1" applyFont="1" applyNumberFormat="1">
      <alignment horizontal="right" readingOrder="0" shrinkToFit="0" vertical="bottom" wrapText="0"/>
    </xf>
    <xf borderId="0" fillId="6" fontId="64" numFmtId="49" xfId="0" applyAlignment="1" applyFill="1" applyFont="1" applyNumberFormat="1">
      <alignment horizontal="right" readingOrder="0" shrinkToFit="0" vertical="bottom" wrapText="0"/>
    </xf>
    <xf borderId="4" fillId="6" fontId="65" numFmtId="0" xfId="0" applyAlignment="1" applyBorder="1" applyFill="1" applyFont="1">
      <alignment readingOrder="0" shrinkToFit="0" vertical="center" wrapText="1"/>
    </xf>
    <xf borderId="0" fillId="6" fontId="66" numFmtId="49" xfId="0" applyAlignment="1" applyFill="1" applyFont="1" applyNumberFormat="1">
      <alignment horizontal="right" readingOrder="0" shrinkToFit="0" vertical="bottom" wrapText="0"/>
    </xf>
    <xf borderId="0" fillId="15" fontId="7" numFmtId="0" xfId="0" applyAlignment="1" applyFill="1" applyFont="1">
      <alignment shrinkToFit="0" vertical="center" wrapText="1"/>
    </xf>
    <xf borderId="0" fillId="15" fontId="7" numFmtId="0" xfId="0" applyAlignment="1" applyFill="1" applyFont="1">
      <alignment horizontal="center" shrinkToFit="0" vertical="center" wrapText="1"/>
    </xf>
    <xf borderId="4" fillId="15" fontId="7" numFmtId="49" xfId="0" applyAlignment="1" applyBorder="1" applyFill="1" applyFont="1" applyNumberFormat="1">
      <alignment horizontal="center" readingOrder="0" shrinkToFit="0" vertical="center" wrapText="1"/>
    </xf>
    <xf borderId="4" fillId="15" fontId="7" numFmtId="0" xfId="0" applyAlignment="1" applyBorder="1" applyFill="1" applyFont="1">
      <alignment readingOrder="0" shrinkToFit="0" vertical="center" wrapText="1"/>
    </xf>
    <xf borderId="1" fillId="15" fontId="7" numFmtId="0" xfId="0" applyAlignment="1" applyBorder="1" applyFill="1" applyFont="1">
      <alignment readingOrder="0" shrinkToFit="0" vertical="center" wrapText="1"/>
    </xf>
    <xf borderId="0" fillId="15" fontId="67" numFmtId="0" xfId="0" applyAlignment="1" applyFill="1" applyFont="1">
      <alignment readingOrder="0" shrinkToFit="0" vertical="center" wrapText="1"/>
    </xf>
    <xf borderId="4" fillId="15" fontId="7" numFmtId="3" xfId="0" applyAlignment="1" applyBorder="1" applyFill="1" applyFont="1" applyNumberFormat="1">
      <alignment readingOrder="0" shrinkToFit="0" vertical="center" wrapText="1"/>
    </xf>
    <xf borderId="4" fillId="15" fontId="7" numFmtId="2" xfId="0" applyAlignment="1" applyBorder="1" applyFill="1" applyFont="1" applyNumberFormat="1">
      <alignment shrinkToFit="0" vertical="center" wrapText="1"/>
    </xf>
    <xf borderId="4" fillId="15" fontId="7" numFmtId="164" xfId="0" applyAlignment="1" applyBorder="1" applyFill="1" applyFont="1" applyNumberFormat="1">
      <alignment shrinkToFit="0" vertical="center" wrapText="1"/>
    </xf>
    <xf borderId="0" fillId="15" fontId="8" numFmtId="0" xfId="0" applyAlignment="1" applyFill="1" applyFont="1">
      <alignment shrinkToFit="0" vertical="center" wrapText="0"/>
    </xf>
    <xf borderId="4" fillId="15" fontId="7" numFmtId="0" xfId="0" applyAlignment="1" applyBorder="1" applyFill="1" applyFont="1">
      <alignment shrinkToFit="0" vertical="center" wrapText="1"/>
    </xf>
    <xf borderId="0" fillId="15" fontId="7" numFmtId="0" xfId="0" applyAlignment="1" applyFill="1" applyFont="1">
      <alignment readingOrder="0" shrinkToFit="0" vertical="center" wrapText="1"/>
    </xf>
    <xf borderId="3" fillId="15" fontId="7" numFmtId="0" xfId="0" applyAlignment="1" applyBorder="1" applyFill="1" applyFont="1">
      <alignment readingOrder="0" shrinkToFit="0" vertical="center" wrapText="1"/>
    </xf>
    <xf borderId="4" fillId="15" fontId="7" numFmtId="165" xfId="0" applyAlignment="1" applyBorder="1" applyFill="1" applyFont="1" applyNumberFormat="1">
      <alignment shrinkToFit="0" vertical="center" wrapText="1"/>
    </xf>
    <xf borderId="9" fillId="15" fontId="7" numFmtId="49" xfId="0" applyAlignment="1" applyBorder="1" applyFill="1" applyFont="1" applyNumberFormat="1">
      <alignment horizontal="center" readingOrder="0" shrinkToFit="0" vertical="center" wrapText="1"/>
    </xf>
    <xf borderId="9" fillId="15" fontId="7" numFmtId="0" xfId="0" applyAlignment="1" applyBorder="1" applyFill="1" applyFont="1">
      <alignment readingOrder="0" shrinkToFit="0" vertical="center" wrapText="1"/>
    </xf>
    <xf borderId="6" fillId="15" fontId="7" numFmtId="49" xfId="0" applyAlignment="1" applyBorder="1" applyFill="1" applyFont="1" applyNumberFormat="1">
      <alignment horizontal="center" readingOrder="0" shrinkToFit="0" vertical="center" wrapText="1"/>
    </xf>
    <xf borderId="0" fillId="15" fontId="7" numFmtId="49" xfId="0" applyAlignment="1" applyFill="1" applyFont="1" applyNumberFormat="1">
      <alignment horizontal="center" readingOrder="0" shrinkToFit="0" vertical="center" wrapText="1"/>
    </xf>
    <xf borderId="0" fillId="15" fontId="68" numFmtId="49" xfId="0" applyAlignment="1" applyFill="1" applyFont="1" applyNumberFormat="1">
      <alignment horizontal="center" readingOrder="0" shrinkToFit="0" vertical="center" wrapText="0"/>
    </xf>
    <xf borderId="9" fillId="6" fontId="7" numFmtId="49" xfId="0" applyAlignment="1" applyBorder="1" applyFill="1" applyFont="1" applyNumberFormat="1">
      <alignment horizontal="center" readingOrder="0" shrinkToFit="0" vertical="center" wrapText="1"/>
    </xf>
    <xf borderId="9" fillId="6" fontId="69" numFmtId="0" xfId="0" applyAlignment="1" applyBorder="1" applyFill="1" applyFont="1">
      <alignment readingOrder="0" shrinkToFit="0" vertical="center" wrapText="1"/>
    </xf>
    <xf borderId="0" fillId="3" fontId="7" numFmtId="0" xfId="0" applyAlignment="1" applyFill="1" applyFont="1">
      <alignment shrinkToFit="0" vertical="center" wrapText="1"/>
    </xf>
    <xf borderId="0" fillId="3" fontId="7" numFmtId="0" xfId="0" applyAlignment="1" applyFill="1" applyFont="1">
      <alignment horizontal="center" shrinkToFit="0" vertical="center" wrapText="1"/>
    </xf>
    <xf borderId="4" fillId="3" fontId="7" numFmtId="49" xfId="0" applyAlignment="1" applyBorder="1" applyFill="1" applyFont="1" applyNumberFormat="1">
      <alignment horizontal="center" readingOrder="0" shrinkToFit="0" vertical="center" wrapText="1"/>
    </xf>
    <xf borderId="4" fillId="3" fontId="7" numFmtId="0" xfId="0" applyAlignment="1" applyBorder="1" applyFill="1" applyFont="1">
      <alignment readingOrder="0" shrinkToFit="0" vertical="center" wrapText="1"/>
    </xf>
    <xf borderId="4" fillId="3" fontId="70" numFmtId="0" xfId="0" applyAlignment="1" applyBorder="1" applyFill="1" applyFont="1">
      <alignment readingOrder="0" shrinkToFit="0" vertical="center" wrapText="1"/>
    </xf>
    <xf borderId="4" fillId="3" fontId="7" numFmtId="3" xfId="0" applyAlignment="1" applyBorder="1" applyFill="1" applyFont="1" applyNumberFormat="1">
      <alignment readingOrder="0" shrinkToFit="0" vertical="center" wrapText="1"/>
    </xf>
    <xf borderId="4" fillId="3" fontId="7" numFmtId="2" xfId="0" applyAlignment="1" applyBorder="1" applyFill="1" applyFont="1" applyNumberFormat="1">
      <alignment shrinkToFit="0" vertical="center" wrapText="1"/>
    </xf>
    <xf borderId="4" fillId="3" fontId="7" numFmtId="3" xfId="0" applyAlignment="1" applyBorder="1" applyFill="1" applyFont="1" applyNumberFormat="1">
      <alignment shrinkToFit="0" vertical="center" wrapText="1"/>
    </xf>
    <xf borderId="4" fillId="3" fontId="7" numFmtId="164" xfId="0" applyAlignment="1" applyBorder="1" applyFill="1" applyFont="1" applyNumberFormat="1">
      <alignment shrinkToFit="0" vertical="center" wrapText="1"/>
    </xf>
    <xf borderId="4" fillId="3" fontId="7" numFmtId="0" xfId="0" applyAlignment="1" applyBorder="1" applyFill="1" applyFont="1">
      <alignment shrinkToFit="0" vertical="center" wrapText="1"/>
    </xf>
    <xf borderId="4" fillId="3" fontId="7" numFmtId="165" xfId="0" applyAlignment="1" applyBorder="1" applyFill="1" applyFont="1" applyNumberFormat="1">
      <alignment shrinkToFit="0" vertical="center" wrapText="1"/>
    </xf>
    <xf quotePrefix="1" borderId="4" fillId="3" fontId="7" numFmtId="0" xfId="0" applyAlignment="1" applyBorder="1" applyFill="1" applyFont="1">
      <alignment readingOrder="0" shrinkToFit="0" vertical="center" wrapText="1"/>
    </xf>
    <xf borderId="0" fillId="5" fontId="7" numFmtId="0" xfId="0" applyAlignment="1" applyFill="1" applyFont="1">
      <alignment shrinkToFit="0" vertical="center" wrapText="1"/>
    </xf>
    <xf borderId="0" fillId="5" fontId="7" numFmtId="0" xfId="0" applyAlignment="1" applyFill="1" applyFont="1">
      <alignment horizontal="center" shrinkToFit="0" vertical="center" wrapText="1"/>
    </xf>
    <xf borderId="4" fillId="5" fontId="7" numFmtId="49" xfId="0" applyAlignment="1" applyBorder="1" applyFill="1" applyFont="1" applyNumberFormat="1">
      <alignment horizontal="center" readingOrder="0" shrinkToFit="0" vertical="center" wrapText="1"/>
    </xf>
    <xf borderId="4" fillId="5" fontId="7" numFmtId="0" xfId="0" applyAlignment="1" applyBorder="1" applyFill="1" applyFont="1">
      <alignment readingOrder="0" shrinkToFit="0" vertical="center" wrapText="1"/>
    </xf>
    <xf quotePrefix="1" borderId="4" fillId="5" fontId="71" numFmtId="0" xfId="0" applyAlignment="1" applyBorder="1" applyFill="1" applyFont="1">
      <alignment readingOrder="0" shrinkToFit="0" vertical="center" wrapText="1"/>
    </xf>
    <xf borderId="4" fillId="5" fontId="7" numFmtId="3" xfId="0" applyAlignment="1" applyBorder="1" applyFill="1" applyFont="1" applyNumberFormat="1">
      <alignment readingOrder="0" shrinkToFit="0" vertical="center" wrapText="1"/>
    </xf>
    <xf borderId="4" fillId="5" fontId="7" numFmtId="2" xfId="0" applyAlignment="1" applyBorder="1" applyFill="1" applyFont="1" applyNumberFormat="1">
      <alignment shrinkToFit="0" vertical="center" wrapText="1"/>
    </xf>
    <xf borderId="4" fillId="5" fontId="7" numFmtId="164" xfId="0" applyAlignment="1" applyBorder="1" applyFill="1" applyFont="1" applyNumberFormat="1">
      <alignment shrinkToFit="0" vertical="center" wrapText="1"/>
    </xf>
    <xf borderId="4" fillId="5" fontId="7" numFmtId="0" xfId="0" applyAlignment="1" applyBorder="1" applyFill="1" applyFont="1">
      <alignment shrinkToFit="0" vertical="center" wrapText="1"/>
    </xf>
    <xf borderId="4" fillId="5" fontId="7" numFmtId="165" xfId="0" applyAlignment="1" applyBorder="1" applyFill="1" applyFont="1" applyNumberFormat="1">
      <alignment shrinkToFit="0" vertical="center" wrapText="1"/>
    </xf>
    <xf quotePrefix="1" borderId="4" fillId="5" fontId="7" numFmtId="0" xfId="0" applyAlignment="1" applyBorder="1" applyFill="1" applyFont="1">
      <alignment readingOrder="0" shrinkToFit="0" vertical="center" wrapText="1"/>
    </xf>
    <xf borderId="5" fillId="9" fontId="7" numFmtId="49" xfId="0" applyAlignment="1" applyBorder="1" applyFill="1" applyFont="1" applyNumberFormat="1">
      <alignment horizontal="center" readingOrder="0" shrinkToFit="0" vertical="center" wrapText="1"/>
    </xf>
    <xf borderId="5" fillId="9" fontId="72" numFmtId="0" xfId="0" applyAlignment="1" applyBorder="1" applyFill="1" applyFont="1">
      <alignment readingOrder="0" shrinkToFit="0" vertical="center" wrapText="1"/>
    </xf>
    <xf borderId="5" fillId="9" fontId="7" numFmtId="0" xfId="0" applyAlignment="1" applyBorder="1" applyFill="1" applyFont="1">
      <alignment readingOrder="0" shrinkToFit="0" vertical="center" wrapText="1"/>
    </xf>
    <xf borderId="5" fillId="9" fontId="73" numFmtId="0" xfId="0" applyAlignment="1" applyBorder="1" applyFill="1" applyFont="1">
      <alignment readingOrder="0" shrinkToFit="0" vertical="center" wrapText="1"/>
    </xf>
    <xf borderId="5" fillId="9" fontId="68" numFmtId="49" xfId="0" applyAlignment="1" applyBorder="1" applyFill="1" applyFont="1" applyNumberFormat="1">
      <alignment horizontal="center" readingOrder="0" shrinkToFit="0" vertical="center" wrapText="0"/>
    </xf>
    <xf borderId="5" fillId="9" fontId="55" numFmtId="0" xfId="0" applyAlignment="1" applyBorder="1" applyFill="1" applyFont="1">
      <alignment readingOrder="0" shrinkToFit="0" vertical="center" wrapText="1"/>
    </xf>
    <xf borderId="5" fillId="9" fontId="68" numFmtId="49" xfId="0" applyAlignment="1" applyBorder="1" applyFill="1" applyFont="1" applyNumberFormat="1">
      <alignment horizontal="center" readingOrder="0" shrinkToFit="0" vertical="center" wrapText="1"/>
    </xf>
    <xf borderId="5" fillId="9" fontId="74" numFmtId="0" xfId="0" applyAlignment="1" applyBorder="1" applyFill="1" applyFont="1">
      <alignment readingOrder="0" shrinkToFit="0" vertical="center" wrapText="1"/>
    </xf>
    <xf borderId="5" fillId="12" fontId="68" numFmtId="49" xfId="0" applyAlignment="1" applyBorder="1" applyFill="1" applyFont="1" applyNumberFormat="1">
      <alignment horizontal="center" readingOrder="0" shrinkToFit="0" vertical="center" wrapText="0"/>
    </xf>
    <xf borderId="5" fillId="12" fontId="55" numFmtId="0" xfId="0" applyAlignment="1" applyBorder="1" applyFill="1" applyFont="1">
      <alignment readingOrder="0" shrinkToFit="0" vertical="center" wrapText="1"/>
    </xf>
    <xf borderId="5" fillId="12" fontId="72" numFmtId="0" xfId="0" applyAlignment="1" applyBorder="1" applyFill="1" applyFont="1">
      <alignment readingOrder="0" shrinkToFit="0" vertical="center" wrapText="1"/>
    </xf>
    <xf borderId="5" fillId="12" fontId="68" numFmtId="49" xfId="0" applyAlignment="1" applyBorder="1" applyFill="1" applyFont="1" applyNumberFormat="1">
      <alignment horizontal="center" readingOrder="0" shrinkToFit="0" vertical="center" wrapText="1"/>
    </xf>
    <xf borderId="5" fillId="12" fontId="7" numFmtId="49" xfId="0" applyAlignment="1" applyBorder="1" applyFill="1" applyFont="1" applyNumberFormat="1">
      <alignment horizontal="center" readingOrder="0" shrinkToFit="0" vertical="center" wrapText="1"/>
    </xf>
    <xf borderId="0" fillId="3" fontId="72" numFmtId="0" xfId="0" applyAlignment="1" applyFill="1" applyFont="1">
      <alignment readingOrder="0" shrinkToFit="0" vertical="center" wrapText="1"/>
    </xf>
    <xf borderId="0" fillId="8" fontId="38" numFmtId="49" xfId="0" applyAlignment="1" applyFill="1" applyFont="1" applyNumberFormat="1">
      <alignment horizontal="center" readingOrder="0" shrinkToFit="0" vertical="center" wrapText="0"/>
    </xf>
    <xf borderId="0" fillId="8" fontId="68" numFmtId="49" xfId="0" applyAlignment="1" applyFill="1" applyFont="1" applyNumberFormat="1">
      <alignment horizontal="center" readingOrder="0" shrinkToFit="0" vertical="center" wrapText="1"/>
    </xf>
    <xf borderId="0" fillId="8" fontId="38" numFmtId="49" xfId="0" applyAlignment="1" applyFill="1" applyFont="1" applyNumberFormat="1">
      <alignment horizontal="center" readingOrder="0" shrinkToFit="0" vertical="center" wrapText="1"/>
    </xf>
    <xf borderId="0" fillId="0" fontId="75" numFmtId="0" xfId="0" applyAlignment="1" applyFont="1">
      <alignment readingOrder="0" shrinkToFit="0" vertical="center" wrapText="0"/>
    </xf>
    <xf borderId="5" fillId="0" fontId="76" numFmtId="0" xfId="0" applyAlignment="1" applyBorder="1" applyFont="1">
      <alignment horizontal="left" readingOrder="0" shrinkToFit="0" vertical="center" wrapText="0"/>
    </xf>
    <xf borderId="0" fillId="0" fontId="75" numFmtId="3" xfId="0" applyAlignment="1" applyFont="1" applyNumberFormat="1">
      <alignment horizontal="right" readingOrder="0" shrinkToFit="0" vertical="center" wrapText="0"/>
    </xf>
    <xf borderId="5" fillId="8" fontId="7" numFmtId="49" xfId="0" applyAlignment="1" applyBorder="1" applyFill="1" applyFont="1" applyNumberFormat="1">
      <alignment horizontal="center" readingOrder="0" shrinkToFit="0" vertical="center" wrapText="1"/>
    </xf>
    <xf borderId="5" fillId="8" fontId="7" numFmtId="0" xfId="0" applyAlignment="1" applyBorder="1" applyFill="1" applyFont="1">
      <alignment readingOrder="0" shrinkToFit="0" vertical="center" wrapText="1"/>
    </xf>
    <xf borderId="5" fillId="8" fontId="77" numFmtId="0" xfId="0" applyAlignment="1" applyBorder="1" applyFill="1" applyFont="1">
      <alignment readingOrder="0" shrinkToFit="0" vertical="center" wrapText="1"/>
    </xf>
    <xf borderId="4" fillId="8" fontId="7" numFmtId="0" xfId="0" applyAlignment="1" applyBorder="1" applyFill="1" applyFont="1">
      <alignment readingOrder="0" shrinkToFit="0" vertical="center" wrapText="1"/>
    </xf>
    <xf borderId="4" fillId="8" fontId="78" numFmtId="0" xfId="0" applyAlignment="1" applyBorder="1" applyFill="1" applyFont="1">
      <alignment readingOrder="0" shrinkToFit="0" vertical="center" wrapText="1"/>
    </xf>
    <xf borderId="5" fillId="6" fontId="72" numFmtId="0" xfId="0" applyAlignment="1" applyBorder="1" applyFill="1" applyFont="1">
      <alignment readingOrder="0" shrinkToFit="0" vertical="center" wrapText="1"/>
    </xf>
    <xf borderId="0" fillId="0" fontId="8" numFmtId="49" xfId="0" applyAlignment="1" applyFont="1" applyNumberFormat="1">
      <alignment horizontal="center" readingOrder="0" shrinkToFit="0" vertical="center" wrapText="0"/>
    </xf>
    <xf borderId="0" fillId="0" fontId="30" numFmtId="0" xfId="0" applyAlignment="1" applyFont="1">
      <alignment readingOrder="0" shrinkToFit="0" vertical="center" wrapText="1"/>
    </xf>
    <xf borderId="5" fillId="8" fontId="68" numFmtId="49" xfId="0" applyAlignment="1" applyBorder="1" applyFill="1" applyFont="1" applyNumberFormat="1">
      <alignment horizontal="center" readingOrder="0" shrinkToFit="0" vertical="center" wrapText="0"/>
    </xf>
    <xf borderId="5" fillId="8" fontId="55" numFmtId="0" xfId="0" applyAlignment="1" applyBorder="1" applyFill="1" applyFont="1">
      <alignment readingOrder="0" shrinkToFit="0" vertical="center" wrapText="1"/>
    </xf>
    <xf borderId="0" fillId="0" fontId="8" numFmtId="0" xfId="0" applyAlignment="1" applyFont="1">
      <alignment readingOrder="0" shrinkToFit="0" vertical="center" wrapText="0"/>
    </xf>
    <xf borderId="0" fillId="0" fontId="7" numFmtId="49" xfId="0" applyAlignment="1" applyFont="1" applyNumberFormat="1">
      <alignment horizontal="center" readingOrder="0" shrinkToFit="0" vertical="center" wrapText="1"/>
    </xf>
    <xf borderId="0" fillId="9" fontId="7" numFmtId="49" xfId="0" applyAlignment="1" applyFill="1" applyFont="1" applyNumberFormat="1">
      <alignment horizontal="center" readingOrder="0" shrinkToFit="0" vertical="center" wrapText="1"/>
    </xf>
    <xf borderId="0" fillId="0" fontId="79" numFmtId="0" xfId="0" applyAlignment="1" applyFont="1">
      <alignment readingOrder="0" shrinkToFit="0" vertical="center" wrapText="0"/>
    </xf>
    <xf borderId="0" fillId="5" fontId="29" numFmtId="0" xfId="0" applyAlignment="1" applyFill="1" applyFont="1">
      <alignment shrinkToFit="0" vertical="center" wrapText="1"/>
    </xf>
    <xf borderId="0" fillId="5" fontId="29" numFmtId="0" xfId="0" applyAlignment="1" applyFill="1" applyFont="1">
      <alignment horizontal="center" shrinkToFit="0" vertical="center" wrapText="1"/>
    </xf>
    <xf borderId="0" fillId="5" fontId="29" numFmtId="49" xfId="0" applyAlignment="1" applyFill="1" applyFont="1" applyNumberFormat="1">
      <alignment horizontal="center" shrinkToFit="0" vertical="center" wrapText="1"/>
    </xf>
    <xf borderId="4" fillId="5" fontId="80" numFmtId="0" xfId="0" applyAlignment="1" applyBorder="1" applyFill="1" applyFont="1">
      <alignment readingOrder="0" shrinkToFit="0" vertical="center" wrapText="1"/>
    </xf>
    <xf borderId="0" fillId="5" fontId="81" numFmtId="49" xfId="0" applyAlignment="1" applyFill="1" applyFont="1" applyNumberFormat="1">
      <alignment horizontal="center" readingOrder="0" shrinkToFit="0" vertical="center" wrapText="0"/>
    </xf>
    <xf borderId="11" fillId="5" fontId="82" numFmtId="0" xfId="0" applyAlignment="1" applyBorder="1" applyFill="1" applyFont="1">
      <alignment horizontal="left" readingOrder="0" shrinkToFit="0" vertical="center" wrapText="0"/>
    </xf>
    <xf borderId="0" fillId="5" fontId="33" numFmtId="0" xfId="0" applyAlignment="1" applyFill="1" applyFont="1">
      <alignment horizontal="center" readingOrder="0" shrinkToFit="0" vertical="center" wrapText="0"/>
    </xf>
    <xf borderId="0" fillId="13" fontId="8" numFmtId="0" xfId="0" applyAlignment="1" applyFill="1" applyFont="1">
      <alignment readingOrder="0" shrinkToFit="0" vertical="center" wrapText="0"/>
    </xf>
    <xf borderId="0" fillId="5" fontId="68" numFmtId="49" xfId="0" applyAlignment="1" applyFill="1" applyFont="1" applyNumberFormat="1">
      <alignment horizontal="center" readingOrder="0" shrinkToFit="0" vertical="center" wrapText="0"/>
    </xf>
    <xf borderId="4" fillId="5" fontId="29" numFmtId="0" xfId="0" applyAlignment="1" applyBorder="1" applyFill="1" applyFont="1">
      <alignment readingOrder="0" shrinkToFit="0" vertical="center" wrapText="1"/>
    </xf>
    <xf borderId="0" fillId="5" fontId="11" numFmtId="49" xfId="0" applyAlignment="1" applyFill="1" applyFont="1" applyNumberFormat="1">
      <alignment horizontal="center" readingOrder="0" shrinkToFit="0" vertical="bottom" wrapText="0"/>
    </xf>
    <xf borderId="5" fillId="5" fontId="29" numFmtId="0" xfId="0" applyAlignment="1" applyBorder="1" applyFill="1" applyFont="1">
      <alignment horizontal="left" readingOrder="0" shrinkToFit="0" vertical="center" wrapText="0"/>
    </xf>
    <xf borderId="6" fillId="5" fontId="7" numFmtId="0" xfId="0" applyAlignment="1" applyBorder="1" applyFill="1" applyFont="1">
      <alignment readingOrder="0" shrinkToFit="0" vertical="center" wrapText="1"/>
    </xf>
    <xf borderId="6" fillId="5" fontId="83" numFmtId="0" xfId="0" applyAlignment="1" applyBorder="1" applyFill="1" applyFont="1">
      <alignment readingOrder="0" shrinkToFit="0" vertical="center" wrapText="1"/>
    </xf>
    <xf borderId="5" fillId="13" fontId="7" numFmtId="0" xfId="0" applyAlignment="1" applyBorder="1" applyFill="1" applyFont="1">
      <alignment shrinkToFit="0" vertical="center" wrapText="1"/>
    </xf>
    <xf borderId="5" fillId="13" fontId="7" numFmtId="0" xfId="0" applyAlignment="1" applyBorder="1" applyFill="1" applyFont="1">
      <alignment horizontal="center" shrinkToFit="0" vertical="center" wrapText="1"/>
    </xf>
    <xf borderId="5" fillId="13" fontId="7" numFmtId="49" xfId="0" applyAlignment="1" applyBorder="1" applyFill="1" applyFont="1" applyNumberFormat="1">
      <alignment horizontal="center" readingOrder="0" shrinkToFit="0" vertical="center" wrapText="1"/>
    </xf>
    <xf borderId="5" fillId="13" fontId="84" numFmtId="0" xfId="0" applyAlignment="1" applyBorder="1" applyFill="1" applyFont="1">
      <alignment readingOrder="0" shrinkToFit="0" vertical="center" wrapText="1"/>
    </xf>
    <xf borderId="5" fillId="13" fontId="7" numFmtId="3" xfId="0" applyAlignment="1" applyBorder="1" applyFill="1" applyFont="1" applyNumberFormat="1">
      <alignment readingOrder="0" shrinkToFit="0" vertical="center" wrapText="1"/>
    </xf>
    <xf borderId="5" fillId="13" fontId="7" numFmtId="2" xfId="0" applyAlignment="1" applyBorder="1" applyFill="1" applyFont="1" applyNumberFormat="1">
      <alignment shrinkToFit="0" vertical="center" wrapText="1"/>
    </xf>
    <xf borderId="5" fillId="13" fontId="7" numFmtId="164" xfId="0" applyAlignment="1" applyBorder="1" applyFill="1" applyFont="1" applyNumberFormat="1">
      <alignment shrinkToFit="0" vertical="center" wrapText="1"/>
    </xf>
    <xf borderId="5" fillId="13" fontId="7" numFmtId="3" xfId="0" applyAlignment="1" applyBorder="1" applyFill="1" applyFont="1" applyNumberFormat="1">
      <alignment shrinkToFit="0" vertical="center" wrapText="1"/>
    </xf>
    <xf borderId="0" fillId="8" fontId="45" numFmtId="3" xfId="0" applyAlignment="1" applyFill="1" applyFont="1" applyNumberFormat="1">
      <alignment horizontal="center" readingOrder="0" shrinkToFit="0" vertical="center" wrapText="0"/>
    </xf>
    <xf borderId="0" fillId="8" fontId="85" numFmtId="0" xfId="0" applyAlignment="1" applyFill="1" applyFont="1">
      <alignment readingOrder="0" shrinkToFit="0" vertical="center" wrapText="1"/>
    </xf>
    <xf borderId="4" fillId="12" fontId="86" numFmtId="0" xfId="0" applyAlignment="1" applyBorder="1" applyFill="1" applyFont="1">
      <alignment readingOrder="0" shrinkToFit="0" vertical="center" wrapText="1"/>
    </xf>
    <xf borderId="4" fillId="12" fontId="7" numFmtId="3" xfId="0" applyAlignment="1" applyBorder="1" applyFill="1" applyFont="1" applyNumberFormat="1">
      <alignment shrinkToFit="0" vertical="center" wrapText="1"/>
    </xf>
    <xf borderId="0" fillId="6" fontId="46" numFmtId="49" xfId="0" applyAlignment="1" applyFill="1" applyFont="1" applyNumberFormat="1">
      <alignment horizontal="center" readingOrder="0" shrinkToFit="0" vertical="center" wrapText="0"/>
    </xf>
    <xf borderId="9" fillId="6" fontId="45" numFmtId="0" xfId="0" applyAlignment="1" applyBorder="1" applyFill="1" applyFont="1">
      <alignment readingOrder="0" shrinkToFit="0" vertical="center" wrapText="1"/>
    </xf>
    <xf borderId="12" fillId="6" fontId="45" numFmtId="0" xfId="0" applyAlignment="1" applyBorder="1" applyFill="1" applyFont="1">
      <alignment readingOrder="0" shrinkToFit="0" vertical="center" wrapText="1"/>
    </xf>
    <xf borderId="0" fillId="13" fontId="87" numFmtId="0" xfId="0" applyAlignment="1" applyFill="1" applyFont="1">
      <alignment readingOrder="0" shrinkToFit="0" vertical="center" wrapText="1"/>
    </xf>
    <xf borderId="3" fillId="6" fontId="7" numFmtId="3" xfId="0" applyAlignment="1" applyBorder="1" applyFill="1" applyFont="1" applyNumberFormat="1">
      <alignment readingOrder="0" shrinkToFit="0" vertical="center" wrapText="1"/>
    </xf>
    <xf borderId="4" fillId="6" fontId="46" numFmtId="49" xfId="0" applyAlignment="1" applyBorder="1" applyFill="1" applyFont="1" applyNumberFormat="1">
      <alignment horizontal="center" readingOrder="0" shrinkToFit="0" vertical="center" wrapText="1"/>
    </xf>
    <xf borderId="4" fillId="6" fontId="45" numFmtId="0" xfId="0" applyAlignment="1" applyBorder="1" applyFill="1" applyFont="1">
      <alignment readingOrder="0" shrinkToFit="0" vertical="center" wrapText="1"/>
    </xf>
    <xf borderId="8" fillId="6" fontId="29" numFmtId="0" xfId="0" applyAlignment="1" applyBorder="1" applyFill="1" applyFont="1">
      <alignment horizontal="right" readingOrder="0" shrinkToFit="0" vertical="center" wrapText="0"/>
    </xf>
    <xf borderId="0" fillId="6" fontId="45" numFmtId="0" xfId="0" applyAlignment="1" applyFill="1" applyFont="1">
      <alignment readingOrder="0" shrinkToFit="0" vertical="center" wrapText="1"/>
    </xf>
    <xf borderId="6" fillId="6" fontId="45" numFmtId="0" xfId="0" applyAlignment="1" applyBorder="1" applyFill="1" applyFont="1">
      <alignment readingOrder="0" shrinkToFit="0" vertical="center" wrapText="1"/>
    </xf>
    <xf borderId="8" fillId="6" fontId="46" numFmtId="49" xfId="0" applyAlignment="1" applyBorder="1" applyFill="1" applyFont="1" applyNumberFormat="1">
      <alignment horizontal="center" readingOrder="0" shrinkToFit="0" vertical="center" wrapText="0"/>
    </xf>
    <xf borderId="8" fillId="6" fontId="45" numFmtId="0" xfId="0" applyAlignment="1" applyBorder="1" applyFill="1" applyFont="1">
      <alignment horizontal="left" readingOrder="0" shrinkToFit="0" vertical="center" wrapText="0"/>
    </xf>
    <xf borderId="1" fillId="6" fontId="46" numFmtId="49" xfId="0" applyAlignment="1" applyBorder="1" applyFill="1" applyFont="1" applyNumberFormat="1">
      <alignment horizontal="center" readingOrder="0" shrinkToFit="0" vertical="center" wrapText="1"/>
    </xf>
    <xf borderId="0" fillId="6" fontId="45" numFmtId="0" xfId="0" applyAlignment="1" applyFill="1" applyFont="1">
      <alignment horizontal="left" readingOrder="0" shrinkToFit="0" vertical="center" wrapText="0"/>
    </xf>
    <xf borderId="0" fillId="6" fontId="45" numFmtId="0" xfId="0" applyAlignment="1" applyFill="1" applyFont="1">
      <alignment horizontal="left" readingOrder="0" shrinkToFit="0" vertical="center" wrapText="1"/>
    </xf>
    <xf borderId="3" fillId="6" fontId="45" numFmtId="0" xfId="0" applyAlignment="1" applyBorder="1" applyFill="1" applyFont="1">
      <alignment readingOrder="0" shrinkToFit="0" vertical="center" wrapText="1"/>
    </xf>
    <xf borderId="0" fillId="6" fontId="38" numFmtId="49" xfId="0" applyAlignment="1" applyFill="1" applyFont="1" applyNumberFormat="1">
      <alignment horizontal="center" readingOrder="0" shrinkToFit="0" vertical="center" wrapText="0"/>
    </xf>
    <xf borderId="5" fillId="6" fontId="9" numFmtId="0" xfId="0" applyAlignment="1" applyBorder="1" applyFill="1" applyFont="1">
      <alignment horizontal="left" readingOrder="0" shrinkToFit="0" vertical="center" wrapText="0"/>
    </xf>
    <xf borderId="13" fillId="6" fontId="88" numFmtId="0" xfId="0" applyAlignment="1" applyBorder="1" applyFill="1" applyFont="1">
      <alignment horizontal="left" readingOrder="0" shrinkToFit="0" vertical="center" wrapText="0"/>
    </xf>
    <xf borderId="0" fillId="6" fontId="38" numFmtId="49" xfId="0" applyAlignment="1" applyFill="1" applyFont="1" applyNumberFormat="1">
      <alignment horizontal="center" readingOrder="0" shrinkToFit="0" vertical="center" wrapText="1"/>
    </xf>
    <xf borderId="5" fillId="6" fontId="29" numFmtId="0" xfId="0" applyAlignment="1" applyBorder="1" applyFill="1" applyFont="1">
      <alignment horizontal="left" readingOrder="0" shrinkToFit="0" vertical="center" wrapText="0"/>
    </xf>
    <xf borderId="0" fillId="0" fontId="8" numFmtId="49" xfId="0" applyAlignment="1" applyFont="1" applyNumberFormat="1">
      <alignment readingOrder="0" shrinkToFit="0" vertical="center" wrapText="0"/>
    </xf>
    <xf borderId="0" fillId="6" fontId="89" numFmtId="0" xfId="0" applyAlignment="1" applyFill="1" applyFont="1">
      <alignment readingOrder="0" shrinkToFit="0" vertical="center" wrapText="0"/>
    </xf>
    <xf borderId="0" fillId="0" fontId="8" numFmtId="0" xfId="0" applyAlignment="1" applyFont="1">
      <alignment readingOrder="0" shrinkToFit="0" vertical="center" wrapText="1"/>
    </xf>
    <xf borderId="0" fillId="0" fontId="90" numFmtId="49" xfId="0" applyAlignment="1" applyFont="1" applyNumberFormat="1">
      <alignment horizontal="center" readingOrder="0" shrinkToFit="0" vertical="center" wrapText="0"/>
    </xf>
    <xf borderId="0" fillId="0" fontId="59" numFmtId="0" xfId="0" applyAlignment="1" applyFont="1">
      <alignment readingOrder="0" shrinkToFit="0" vertical="center" wrapText="0"/>
    </xf>
    <xf borderId="0" fillId="0" fontId="29" numFmtId="0" xfId="0" applyAlignment="1" applyFont="1">
      <alignment shrinkToFit="0" vertical="center" wrapText="1"/>
    </xf>
    <xf borderId="0" fillId="0" fontId="29" numFmtId="0" xfId="0" applyAlignment="1" applyFont="1">
      <alignment horizontal="center" shrinkToFit="0" vertical="center" wrapText="1"/>
    </xf>
    <xf borderId="4" fillId="6" fontId="91" numFmtId="0" xfId="0" applyAlignment="1" applyBorder="1" applyFill="1" applyFont="1">
      <alignment readingOrder="0" shrinkToFit="0" vertical="center" wrapText="1"/>
    </xf>
    <xf borderId="4" fillId="6" fontId="29" numFmtId="3" xfId="0" applyAlignment="1" applyBorder="1" applyFill="1" applyFont="1" applyNumberFormat="1">
      <alignment readingOrder="0" shrinkToFit="0" vertical="center" wrapText="1"/>
    </xf>
    <xf borderId="4" fillId="7" fontId="29" numFmtId="2" xfId="0" applyAlignment="1" applyBorder="1" applyFill="1" applyFont="1" applyNumberFormat="1">
      <alignment shrinkToFit="0" vertical="center" wrapText="1"/>
    </xf>
    <xf borderId="4" fillId="6" fontId="29" numFmtId="3" xfId="0" applyAlignment="1" applyBorder="1" applyFill="1" applyFont="1" applyNumberFormat="1">
      <alignment shrinkToFit="0" vertical="center" wrapText="1"/>
    </xf>
    <xf borderId="4" fillId="7" fontId="29" numFmtId="164" xfId="0" applyAlignment="1" applyBorder="1" applyFill="1" applyFont="1" applyNumberFormat="1">
      <alignment shrinkToFit="0" vertical="center" wrapText="1"/>
    </xf>
    <xf borderId="4" fillId="6" fontId="29" numFmtId="0" xfId="0" applyAlignment="1" applyBorder="1" applyFill="1" applyFont="1">
      <alignment shrinkToFit="0" vertical="center" wrapText="1"/>
    </xf>
    <xf borderId="4" fillId="7" fontId="29" numFmtId="165" xfId="0" applyAlignment="1" applyBorder="1" applyFill="1" applyFont="1" applyNumberFormat="1">
      <alignment shrinkToFit="0" vertical="center" wrapText="1"/>
    </xf>
    <xf borderId="4" fillId="7" fontId="29" numFmtId="0" xfId="0" applyAlignment="1" applyBorder="1" applyFill="1" applyFont="1">
      <alignment shrinkToFit="0" vertical="center" wrapText="1"/>
    </xf>
    <xf borderId="0" fillId="6" fontId="29" numFmtId="0" xfId="0" applyAlignment="1" applyFill="1" applyFont="1">
      <alignment shrinkToFit="0" vertical="center" wrapText="1"/>
    </xf>
    <xf borderId="0" fillId="0" fontId="8" numFmtId="49" xfId="0" applyAlignment="1" applyFont="1" applyNumberFormat="1">
      <alignment horizontal="center" shrinkToFit="0" vertical="center" wrapText="0"/>
    </xf>
    <xf borderId="0" fillId="6" fontId="29" numFmtId="49" xfId="0" applyAlignment="1" applyFill="1" applyFont="1" applyNumberFormat="1">
      <alignment horizontal="center" readingOrder="0" shrinkToFit="0" vertical="center" wrapText="1"/>
    </xf>
    <xf borderId="0" fillId="6" fontId="29" numFmtId="0" xfId="0" applyAlignment="1" applyFill="1" applyFont="1">
      <alignment readingOrder="0" shrinkToFit="0" vertical="center" wrapText="1"/>
    </xf>
    <xf borderId="0" fillId="6" fontId="92" numFmtId="0" xfId="0" applyAlignment="1" applyFill="1" applyFont="1">
      <alignment readingOrder="0" shrinkToFit="0" vertical="center" wrapText="1"/>
    </xf>
    <xf borderId="0" fillId="6" fontId="29" numFmtId="3" xfId="0" applyAlignment="1" applyFill="1" applyFont="1" applyNumberFormat="1">
      <alignment readingOrder="0" shrinkToFit="0" vertical="center" wrapText="1"/>
    </xf>
    <xf borderId="0" fillId="7" fontId="29" numFmtId="2" xfId="0" applyAlignment="1" applyFill="1" applyFont="1" applyNumberFormat="1">
      <alignment shrinkToFit="0" vertical="center" wrapText="1"/>
    </xf>
    <xf borderId="0" fillId="7" fontId="29" numFmtId="164" xfId="0" applyAlignment="1" applyFill="1" applyFont="1" applyNumberFormat="1">
      <alignment shrinkToFit="0" vertical="center" wrapText="1"/>
    </xf>
    <xf borderId="0" fillId="7" fontId="29" numFmtId="165" xfId="0" applyAlignment="1" applyFill="1" applyFont="1" applyNumberFormat="1">
      <alignment shrinkToFit="0" vertical="center" wrapText="1"/>
    </xf>
    <xf borderId="0" fillId="7" fontId="29" numFmtId="0" xfId="0" applyAlignment="1" applyFill="1" applyFont="1">
      <alignment shrinkToFit="0" vertical="center" wrapText="1"/>
    </xf>
    <xf quotePrefix="1" borderId="9" fillId="6" fontId="7" numFmtId="0" xfId="0" applyAlignment="1" applyBorder="1" applyFill="1" applyFont="1">
      <alignment readingOrder="0" shrinkToFit="0" vertical="center" wrapText="1"/>
    </xf>
    <xf borderId="0" fillId="6" fontId="93" numFmtId="0" xfId="0" applyAlignment="1" applyFill="1" applyFont="1">
      <alignment readingOrder="0" shrinkToFit="0" vertical="center" wrapText="1"/>
    </xf>
    <xf borderId="0" fillId="6" fontId="94" numFmtId="0" xfId="0" applyAlignment="1" applyFill="1" applyFont="1">
      <alignment readingOrder="0" shrinkToFit="0" vertical="center" wrapText="1"/>
    </xf>
    <xf borderId="0" fillId="6" fontId="7" numFmtId="3" xfId="0" applyAlignment="1" applyFill="1" applyFont="1" applyNumberFormat="1">
      <alignment readingOrder="0" shrinkToFit="0" vertical="center" wrapText="1"/>
    </xf>
    <xf borderId="0" fillId="7" fontId="7" numFmtId="2" xfId="0" applyAlignment="1" applyFill="1" applyFont="1" applyNumberFormat="1">
      <alignment shrinkToFit="0" vertical="center" wrapText="1"/>
    </xf>
    <xf borderId="0" fillId="6" fontId="7" numFmtId="3" xfId="0" applyAlignment="1" applyFill="1" applyFont="1" applyNumberFormat="1">
      <alignment shrinkToFit="0" vertical="center" wrapText="1"/>
    </xf>
    <xf borderId="0" fillId="7" fontId="7" numFmtId="164" xfId="0" applyAlignment="1" applyFill="1" applyFont="1" applyNumberFormat="1">
      <alignment shrinkToFit="0" vertical="center" wrapText="1"/>
    </xf>
    <xf borderId="0" fillId="7" fontId="7" numFmtId="165" xfId="0" applyAlignment="1" applyFill="1" applyFont="1" applyNumberFormat="1">
      <alignment shrinkToFit="0" vertical="center" wrapText="1"/>
    </xf>
    <xf borderId="0" fillId="7" fontId="7" numFmtId="0" xfId="0" applyAlignment="1" applyFill="1" applyFont="1">
      <alignment shrinkToFit="0" vertical="center" wrapText="1"/>
    </xf>
    <xf borderId="0" fillId="6" fontId="95" numFmtId="0" xfId="0" applyAlignment="1" applyFill="1" applyFont="1">
      <alignment readingOrder="0" shrinkToFit="0" vertical="center" wrapText="1"/>
    </xf>
    <xf borderId="0" fillId="14" fontId="72" numFmtId="0" xfId="0" applyAlignment="1" applyFill="1" applyFont="1">
      <alignment readingOrder="0" shrinkToFit="0" vertical="center" wrapText="1"/>
    </xf>
    <xf borderId="4" fillId="14" fontId="7" numFmtId="2" xfId="0" applyAlignment="1" applyBorder="1" applyFill="1" applyFont="1" applyNumberFormat="1">
      <alignment shrinkToFit="0" vertical="center" wrapText="1"/>
    </xf>
    <xf borderId="4" fillId="14" fontId="7" numFmtId="164" xfId="0" applyAlignment="1" applyBorder="1" applyFill="1" applyFont="1" applyNumberFormat="1">
      <alignment shrinkToFit="0" vertical="center" wrapText="1"/>
    </xf>
    <xf borderId="4" fillId="14" fontId="7" numFmtId="0" xfId="0" applyAlignment="1" applyBorder="1" applyFill="1" applyFont="1">
      <alignment shrinkToFit="0" vertical="center" wrapText="1"/>
    </xf>
    <xf borderId="4" fillId="14" fontId="7" numFmtId="165" xfId="0" applyAlignment="1" applyBorder="1" applyFill="1" applyFont="1" applyNumberFormat="1">
      <alignment shrinkToFit="0" vertical="center" wrapText="1"/>
    </xf>
    <xf borderId="0" fillId="14" fontId="68" numFmtId="49" xfId="0" applyAlignment="1" applyFill="1" applyFont="1" applyNumberFormat="1">
      <alignment horizontal="center" readingOrder="0" shrinkToFit="0" vertical="center" wrapText="1"/>
    </xf>
    <xf borderId="0" fillId="14" fontId="38" numFmtId="49" xfId="0" applyAlignment="1" applyFill="1" applyFont="1" applyNumberFormat="1">
      <alignment horizontal="center" readingOrder="0" shrinkToFit="0" vertical="center" wrapText="1"/>
    </xf>
    <xf borderId="0" fillId="14" fontId="38" numFmtId="49" xfId="0" applyAlignment="1" applyFill="1" applyFont="1" applyNumberFormat="1">
      <alignment horizontal="center" readingOrder="0" shrinkToFit="0" vertical="center" wrapText="0"/>
    </xf>
    <xf borderId="6" fillId="14" fontId="7" numFmtId="0" xfId="0" applyAlignment="1" applyBorder="1" applyFill="1" applyFont="1">
      <alignment readingOrder="0" shrinkToFit="0" vertical="center" wrapText="1"/>
    </xf>
    <xf borderId="0" fillId="14" fontId="18" numFmtId="49" xfId="0" applyAlignment="1" applyFill="1" applyFont="1" applyNumberFormat="1">
      <alignment horizontal="center" readingOrder="0" shrinkToFit="0" vertical="center" wrapText="0"/>
    </xf>
    <xf borderId="0" fillId="14" fontId="18" numFmtId="0" xfId="0" applyAlignment="1" applyFill="1" applyFont="1">
      <alignment readingOrder="0" shrinkToFit="0" vertical="center" wrapText="0"/>
    </xf>
    <xf borderId="3" fillId="14" fontId="7" numFmtId="0" xfId="0" applyAlignment="1" applyBorder="1" applyFill="1" applyFont="1">
      <alignment readingOrder="0" shrinkToFit="0" vertical="center" wrapText="1"/>
    </xf>
    <xf borderId="4" fillId="16" fontId="7" numFmtId="0" xfId="0" applyAlignment="1" applyBorder="1" applyFill="1" applyFont="1">
      <alignment shrinkToFit="0" vertical="center" wrapText="1"/>
    </xf>
    <xf borderId="0" fillId="0" fontId="7" numFmtId="49" xfId="0" applyAlignment="1" applyFont="1" applyNumberFormat="1">
      <alignment readingOrder="0" shrinkToFit="0" vertical="center" wrapText="1"/>
    </xf>
    <xf borderId="5" fillId="9" fontId="55" numFmtId="49" xfId="0" applyAlignment="1" applyBorder="1" applyFill="1" applyFont="1" applyNumberFormat="1">
      <alignment horizontal="center" readingOrder="0" shrinkToFit="0" vertical="center" wrapText="1"/>
    </xf>
    <xf borderId="5" fillId="14" fontId="96" numFmtId="0" xfId="0" applyAlignment="1" applyBorder="1" applyFill="1" applyFont="1">
      <alignment readingOrder="0" shrinkToFit="0" vertical="center" wrapText="1"/>
    </xf>
    <xf borderId="0" fillId="9" fontId="81" numFmtId="49" xfId="0" applyAlignment="1" applyFill="1" applyFont="1" applyNumberFormat="1">
      <alignment horizontal="center" readingOrder="0" shrinkToFit="0" vertical="center" wrapText="0"/>
    </xf>
    <xf borderId="5" fillId="9" fontId="82" numFmtId="0" xfId="0" applyAlignment="1" applyBorder="1" applyFill="1" applyFont="1">
      <alignment horizontal="left" readingOrder="0" shrinkToFit="0" vertical="center" wrapText="0"/>
    </xf>
    <xf borderId="5" fillId="10" fontId="39" numFmtId="49" xfId="0" applyAlignment="1" applyBorder="1" applyFill="1" applyFont="1" applyNumberFormat="1">
      <alignment horizontal="center" readingOrder="0" shrinkToFit="0" vertical="center" wrapText="0"/>
    </xf>
    <xf borderId="5" fillId="10" fontId="46" numFmtId="0" xfId="0" applyAlignment="1" applyBorder="1" applyFill="1" applyFont="1">
      <alignment horizontal="left" readingOrder="0" shrinkToFit="0" vertical="center" wrapText="0"/>
    </xf>
    <xf borderId="5" fillId="0" fontId="39" numFmtId="49" xfId="0" applyAlignment="1" applyBorder="1" applyFont="1" applyNumberFormat="1">
      <alignment horizontal="center" readingOrder="0" shrinkToFit="0" vertical="center" wrapText="0"/>
    </xf>
    <xf borderId="14" fillId="0" fontId="39" numFmtId="0" xfId="0" applyAlignment="1" applyBorder="1" applyFont="1">
      <alignment readingOrder="0" shrinkToFit="0" vertical="center" wrapText="0"/>
    </xf>
    <xf borderId="0" fillId="9" fontId="7" numFmtId="0" xfId="0" applyAlignment="1" applyFill="1" applyFont="1">
      <alignment shrinkToFit="0" vertical="center" wrapText="1"/>
    </xf>
    <xf borderId="0" fillId="9" fontId="7" numFmtId="0" xfId="0" applyAlignment="1" applyFill="1" applyFont="1">
      <alignment horizontal="center" readingOrder="0" shrinkToFit="0" vertical="center" wrapText="1"/>
    </xf>
    <xf borderId="5" fillId="9" fontId="97" numFmtId="49" xfId="0" applyAlignment="1" applyBorder="1" applyFill="1" applyFont="1" applyNumberFormat="1">
      <alignment horizontal="center" readingOrder="0" shrinkToFit="0" vertical="center" wrapText="1"/>
    </xf>
    <xf borderId="5" fillId="9" fontId="7" numFmtId="3" xfId="0" applyAlignment="1" applyBorder="1" applyFill="1" applyFont="1" applyNumberFormat="1">
      <alignment readingOrder="0" shrinkToFit="0" vertical="center" wrapText="1"/>
    </xf>
    <xf borderId="5" fillId="9" fontId="7" numFmtId="2" xfId="0" applyAlignment="1" applyBorder="1" applyFill="1" applyFont="1" applyNumberFormat="1">
      <alignment shrinkToFit="0" vertical="center" wrapText="1"/>
    </xf>
    <xf borderId="5" fillId="9" fontId="7" numFmtId="164" xfId="0" applyAlignment="1" applyBorder="1" applyFill="1" applyFont="1" applyNumberFormat="1">
      <alignment shrinkToFit="0" vertical="center" wrapText="1"/>
    </xf>
    <xf borderId="5" fillId="9" fontId="7" numFmtId="0" xfId="0" applyAlignment="1" applyBorder="1" applyFill="1" applyFont="1">
      <alignment shrinkToFit="0" vertical="center" wrapText="1"/>
    </xf>
    <xf borderId="5" fillId="9" fontId="7" numFmtId="165" xfId="0" applyAlignment="1" applyBorder="1" applyFill="1" applyFont="1" applyNumberFormat="1">
      <alignment shrinkToFit="0" vertical="center" wrapText="1"/>
    </xf>
    <xf borderId="5" fillId="9" fontId="98" numFmtId="49" xfId="0" applyAlignment="1" applyBorder="1" applyFill="1" applyFont="1" applyNumberFormat="1">
      <alignment horizontal="center" readingOrder="0" shrinkToFit="0" vertical="center" wrapText="0"/>
    </xf>
    <xf borderId="5" fillId="9" fontId="97" numFmtId="0" xfId="0" applyAlignment="1" applyBorder="1" applyFill="1" applyFont="1">
      <alignment readingOrder="0" shrinkToFit="0" vertical="center" wrapText="1"/>
    </xf>
    <xf borderId="5" fillId="9" fontId="98" numFmtId="49" xfId="0" applyAlignment="1" applyBorder="1" applyFill="1" applyFont="1" applyNumberFormat="1">
      <alignment horizontal="center" readingOrder="0" shrinkToFit="0" vertical="center" wrapText="1"/>
    </xf>
    <xf borderId="5" fillId="9" fontId="7" numFmtId="49" xfId="0" applyAlignment="1" applyBorder="1" applyFill="1" applyFont="1" applyNumberFormat="1">
      <alignment horizontal="center" readingOrder="0" shrinkToFit="0" vertical="center" wrapText="1"/>
    </xf>
    <xf borderId="5" fillId="0" fontId="7" numFmtId="0" xfId="0" applyAlignment="1" applyBorder="1" applyFont="1">
      <alignment readingOrder="0" shrinkToFit="0" vertical="center" wrapText="1"/>
    </xf>
    <xf borderId="5" fillId="9" fontId="99" numFmtId="0" xfId="0" applyAlignment="1" applyBorder="1" applyFill="1" applyFont="1">
      <alignment readingOrder="0" shrinkToFit="0" vertical="center" wrapText="1"/>
    </xf>
    <xf borderId="5" fillId="0" fontId="22" numFmtId="0" xfId="0" applyAlignment="1" applyBorder="1" applyFont="1">
      <alignment horizontal="left" readingOrder="0" shrinkToFit="0" vertical="bottom" wrapText="0"/>
    </xf>
    <xf borderId="5" fillId="9" fontId="7" numFmtId="3" xfId="0" applyAlignment="1" applyBorder="1" applyFill="1" applyFont="1" applyNumberFormat="1">
      <alignment horizontal="right" readingOrder="0" shrinkToFit="0" vertical="center" wrapText="1"/>
    </xf>
    <xf borderId="5" fillId="10" fontId="33" numFmtId="0" xfId="0" applyAlignment="1" applyBorder="1" applyFill="1" applyFont="1">
      <alignment readingOrder="0" shrinkToFit="0" vertical="center" wrapText="0"/>
    </xf>
    <xf borderId="0" fillId="0" fontId="8" numFmtId="3" xfId="0" applyAlignment="1" applyFont="1" applyNumberFormat="1">
      <alignment horizontal="center" readingOrder="0" shrinkToFit="0" vertical="center" wrapText="0"/>
    </xf>
    <xf borderId="0" fillId="0" fontId="8" numFmtId="2" xfId="0" applyAlignment="1" applyFont="1" applyNumberFormat="1">
      <alignment readingOrder="0" shrinkToFit="0" vertical="center" wrapText="0"/>
    </xf>
    <xf borderId="0" fillId="8" fontId="38" numFmtId="49" xfId="0" applyAlignment="1" applyFill="1" applyFont="1" applyNumberFormat="1">
      <alignment readingOrder="0" shrinkToFit="0" vertical="center" wrapText="0"/>
    </xf>
    <xf borderId="4" fillId="7" fontId="7" numFmtId="2" xfId="0" applyAlignment="1" applyBorder="1" applyFill="1" applyFont="1" applyNumberFormat="1">
      <alignment readingOrder="0" shrinkToFit="0" vertical="center" wrapText="1"/>
    </xf>
    <xf borderId="10" fillId="0" fontId="39" numFmtId="0" xfId="0" applyAlignment="1" applyBorder="1" applyFont="1">
      <alignment readingOrder="0" shrinkToFit="0" vertical="center" wrapText="0"/>
    </xf>
    <xf borderId="0" fillId="0" fontId="3" numFmtId="0" xfId="0" applyAlignment="1" applyFont="1">
      <alignment shrinkToFit="0" vertical="center" wrapText="1"/>
    </xf>
    <xf borderId="0" fillId="0" fontId="3" numFmtId="0" xfId="0" applyAlignment="1" applyFont="1">
      <alignment horizontal="center" shrinkToFit="0" vertical="center" wrapText="1"/>
    </xf>
    <xf borderId="5" fillId="9" fontId="100" numFmtId="0" xfId="0" applyAlignment="1" applyBorder="1" applyFill="1" applyFont="1">
      <alignment readingOrder="0" shrinkToFit="0" vertical="center" wrapText="1"/>
    </xf>
    <xf borderId="4" fillId="6" fontId="3" numFmtId="3" xfId="0" applyAlignment="1" applyBorder="1" applyFill="1" applyFont="1" applyNumberFormat="1">
      <alignment readingOrder="0" shrinkToFit="0" vertical="center" wrapText="1"/>
    </xf>
    <xf borderId="4" fillId="7" fontId="3" numFmtId="2" xfId="0" applyAlignment="1" applyBorder="1" applyFill="1" applyFont="1" applyNumberFormat="1">
      <alignment shrinkToFit="0" vertical="center" wrapText="1"/>
    </xf>
    <xf borderId="4" fillId="7" fontId="3" numFmtId="164" xfId="0" applyAlignment="1" applyBorder="1" applyFill="1" applyFont="1" applyNumberFormat="1">
      <alignment shrinkToFit="0" vertical="center" wrapText="1"/>
    </xf>
    <xf borderId="4" fillId="7" fontId="3" numFmtId="165" xfId="0" applyAlignment="1" applyBorder="1" applyFill="1" applyFont="1" applyNumberFormat="1">
      <alignment shrinkToFit="0" vertical="center" wrapText="1"/>
    </xf>
    <xf borderId="4" fillId="7" fontId="3" numFmtId="0" xfId="0" applyAlignment="1" applyBorder="1" applyFill="1" applyFont="1">
      <alignment shrinkToFit="0" vertical="center" wrapText="1"/>
    </xf>
    <xf borderId="4" fillId="6" fontId="3" numFmtId="0" xfId="0" applyAlignment="1" applyBorder="1" applyFill="1" applyFont="1">
      <alignment shrinkToFit="0" vertical="center" wrapText="1"/>
    </xf>
    <xf borderId="0" fillId="6" fontId="3" numFmtId="0" xfId="0" applyAlignment="1" applyFill="1" applyFont="1">
      <alignment shrinkToFit="0" vertical="center" wrapText="1"/>
    </xf>
    <xf borderId="5" fillId="9" fontId="31" numFmtId="49" xfId="0" applyAlignment="1" applyBorder="1" applyFill="1" applyFont="1" applyNumberFormat="1">
      <alignment horizontal="center" readingOrder="0" shrinkToFit="0" vertical="center" wrapText="1"/>
    </xf>
    <xf borderId="5" fillId="9" fontId="31" numFmtId="0" xfId="0" applyAlignment="1" applyBorder="1" applyFill="1" applyFont="1">
      <alignment readingOrder="0" shrinkToFit="0" vertical="center" wrapText="1"/>
    </xf>
    <xf borderId="5" fillId="10" fontId="39" numFmtId="0" xfId="0" applyAlignment="1" applyBorder="1" applyFill="1" applyFont="1">
      <alignment horizontal="left" readingOrder="0" shrinkToFit="0" vertical="center" wrapText="0"/>
    </xf>
    <xf borderId="0" fillId="0" fontId="36" numFmtId="49" xfId="0" applyAlignment="1" applyFont="1" applyNumberFormat="1">
      <alignment readingOrder="0" shrinkToFit="0" vertical="center" wrapText="0"/>
    </xf>
    <xf borderId="0" fillId="8" fontId="36" numFmtId="0" xfId="0" applyAlignment="1" applyFill="1" applyFont="1">
      <alignment readingOrder="0" shrinkToFit="0" vertical="center" wrapText="0"/>
    </xf>
    <xf borderId="4" fillId="6" fontId="97" numFmtId="0" xfId="0" applyAlignment="1" applyBorder="1" applyFill="1" applyFont="1">
      <alignment readingOrder="0" shrinkToFit="0" vertical="center" wrapText="1"/>
    </xf>
    <xf borderId="0" fillId="0" fontId="36" numFmtId="0" xfId="0" applyAlignment="1" applyFont="1">
      <alignment readingOrder="0" shrinkToFit="0" vertical="center" wrapText="0"/>
    </xf>
    <xf borderId="0" fillId="8" fontId="24" numFmtId="0" xfId="0" applyAlignment="1" applyFill="1" applyFont="1">
      <alignment readingOrder="0" shrinkToFit="0" vertical="center" wrapText="0"/>
    </xf>
    <xf borderId="0" fillId="8" fontId="38" numFmtId="0" xfId="0" applyAlignment="1" applyFill="1" applyFont="1">
      <alignment readingOrder="0" shrinkToFit="0" vertical="center" wrapText="0"/>
    </xf>
    <xf borderId="0" fillId="8" fontId="38" numFmtId="0" xfId="0" applyAlignment="1" applyFill="1" applyFont="1">
      <alignment readingOrder="0" shrinkToFit="0" vertical="center" wrapText="1"/>
    </xf>
    <xf borderId="0" fillId="0" fontId="101" numFmtId="0" xfId="0" applyAlignment="1" applyFont="1">
      <alignment readingOrder="0" shrinkToFit="0" vertical="center" wrapText="1"/>
    </xf>
    <xf borderId="0" fillId="6" fontId="8" numFmtId="0" xfId="0" applyAlignment="1" applyFill="1" applyFont="1">
      <alignment readingOrder="0" shrinkToFit="0" vertical="center" wrapText="1"/>
    </xf>
    <xf borderId="15" fillId="6" fontId="102" numFmtId="3" xfId="0" applyAlignment="1" applyBorder="1" applyFill="1" applyFont="1" applyNumberFormat="1">
      <alignment horizontal="center" readingOrder="0" shrinkToFit="0" vertical="center" wrapText="1"/>
    </xf>
    <xf borderId="15" fillId="6" fontId="102" numFmtId="0" xfId="0" applyAlignment="1" applyBorder="1" applyFill="1" applyFont="1">
      <alignment shrinkToFit="0" vertical="center" wrapText="1"/>
    </xf>
    <xf borderId="0" fillId="12" fontId="7" numFmtId="0" xfId="0" applyAlignment="1" applyFill="1" applyFont="1">
      <alignment horizontal="center" readingOrder="0" shrinkToFit="0" vertical="center" wrapText="1"/>
    </xf>
    <xf borderId="4" fillId="16" fontId="7" numFmtId="3" xfId="0" applyAlignment="1" applyBorder="1" applyFill="1" applyFont="1" applyNumberFormat="1">
      <alignment readingOrder="0" shrinkToFit="0" vertical="center" wrapText="1"/>
    </xf>
    <xf borderId="4" fillId="16" fontId="7" numFmtId="2" xfId="0" applyAlignment="1" applyBorder="1" applyFill="1" applyFont="1" applyNumberFormat="1">
      <alignment shrinkToFit="0" vertical="center" wrapText="1"/>
    </xf>
    <xf borderId="4" fillId="16" fontId="7" numFmtId="3" xfId="0" applyAlignment="1" applyBorder="1" applyFill="1" applyFont="1" applyNumberFormat="1">
      <alignment shrinkToFit="0" vertical="center" wrapText="1"/>
    </xf>
    <xf borderId="4" fillId="16" fontId="7" numFmtId="164" xfId="0" applyAlignment="1" applyBorder="1" applyFill="1" applyFont="1" applyNumberFormat="1">
      <alignment shrinkToFit="0" vertical="center" wrapText="1"/>
    </xf>
    <xf borderId="4" fillId="16" fontId="7" numFmtId="0" xfId="0" applyAlignment="1" applyBorder="1" applyFill="1" applyFont="1">
      <alignment readingOrder="0" shrinkToFit="0" vertical="center" wrapText="1"/>
    </xf>
    <xf borderId="4" fillId="6" fontId="102" numFmtId="0" xfId="0" applyAlignment="1" applyBorder="1" applyFill="1" applyFont="1">
      <alignment shrinkToFit="0" vertical="center" wrapText="1"/>
    </xf>
    <xf borderId="4" fillId="7" fontId="102" numFmtId="165" xfId="0" applyAlignment="1" applyBorder="1" applyFill="1" applyFont="1" applyNumberFormat="1">
      <alignment horizontal="right" shrinkToFit="0" vertical="center" wrapText="1"/>
    </xf>
    <xf borderId="4" fillId="17" fontId="102" numFmtId="165" xfId="0" applyAlignment="1" applyBorder="1" applyFill="1" applyFont="1" applyNumberFormat="1">
      <alignment horizontal="right" shrinkToFit="0" vertical="center" wrapText="1"/>
    </xf>
    <xf borderId="4" fillId="7" fontId="102" numFmtId="0" xfId="0" applyAlignment="1" applyBorder="1" applyFill="1" applyFont="1">
      <alignment horizontal="right" shrinkToFit="0" vertical="center" wrapText="1"/>
    </xf>
    <xf borderId="4" fillId="10" fontId="35" numFmtId="0" xfId="0" applyAlignment="1" applyBorder="1" applyFill="1" applyFont="1">
      <alignment readingOrder="0" shrinkToFit="0" vertical="center" wrapText="1"/>
    </xf>
    <xf borderId="4" fillId="10" fontId="35" numFmtId="165" xfId="0" applyAlignment="1" applyBorder="1" applyFill="1" applyFont="1" applyNumberFormat="1">
      <alignment shrinkToFit="0" vertical="center" wrapText="1"/>
    </xf>
    <xf borderId="4" fillId="10" fontId="35" numFmtId="0" xfId="0" applyAlignment="1" applyBorder="1" applyFill="1" applyFont="1">
      <alignment shrinkToFit="0" vertical="center" wrapText="1"/>
    </xf>
    <xf borderId="0" fillId="8" fontId="103" numFmtId="49" xfId="0" applyAlignment="1" applyFill="1" applyFont="1" applyNumberFormat="1">
      <alignment horizontal="center" readingOrder="0" shrinkToFit="0" vertical="center" wrapText="0"/>
    </xf>
    <xf borderId="0" fillId="8" fontId="104" numFmtId="0" xfId="0" applyAlignment="1" applyFill="1" applyFont="1">
      <alignment readingOrder="0" shrinkToFit="0" vertical="center" wrapText="0"/>
    </xf>
    <xf borderId="0" fillId="10" fontId="105" numFmtId="0" xfId="0" applyAlignment="1" applyFill="1" applyFont="1">
      <alignment horizontal="center" readingOrder="0" shrinkToFit="0" vertical="center" wrapText="0"/>
    </xf>
    <xf borderId="0" fillId="0" fontId="106" numFmtId="0" xfId="0" applyAlignment="1" applyFont="1">
      <alignment readingOrder="0" shrinkToFit="0" vertical="center" wrapText="1"/>
    </xf>
    <xf borderId="8" fillId="6" fontId="29" numFmtId="49" xfId="0" applyAlignment="1" applyBorder="1" applyFill="1" applyFont="1" applyNumberFormat="1">
      <alignment horizontal="center" readingOrder="0" shrinkToFit="0" vertical="center" wrapText="0"/>
    </xf>
    <xf borderId="0" fillId="8" fontId="107" numFmtId="0" xfId="0" applyAlignment="1" applyFill="1" applyFont="1">
      <alignment readingOrder="0" shrinkToFit="0" vertical="center" wrapText="0"/>
    </xf>
    <xf borderId="0" fillId="0" fontId="8" numFmtId="49" xfId="0" applyAlignment="1" applyFont="1" applyNumberFormat="1">
      <alignment shrinkToFit="0" vertical="center" wrapText="0"/>
    </xf>
    <xf borderId="16" fillId="8" fontId="29" numFmtId="0" xfId="0" applyAlignment="1" applyBorder="1" applyFill="1" applyFont="1">
      <alignment horizontal="right" readingOrder="0" shrinkToFit="0" vertical="center" wrapText="0"/>
    </xf>
    <xf borderId="8" fillId="8" fontId="29" numFmtId="0" xfId="0" applyAlignment="1" applyBorder="1" applyFill="1" applyFont="1">
      <alignment horizontal="left" readingOrder="0" shrinkToFit="0" vertical="center" wrapText="0"/>
    </xf>
    <xf borderId="8" fillId="8" fontId="29" numFmtId="0" xfId="0" applyAlignment="1" applyBorder="1" applyFill="1" applyFont="1">
      <alignment horizontal="center" readingOrder="0" shrinkToFit="0" vertical="center" wrapText="0"/>
    </xf>
    <xf borderId="8" fillId="6" fontId="29" numFmtId="3" xfId="0" applyAlignment="1" applyBorder="1" applyFill="1" applyFont="1" applyNumberFormat="1">
      <alignment horizontal="right" readingOrder="0" shrinkToFit="0" vertical="center" wrapText="0"/>
    </xf>
    <xf borderId="8" fillId="7" fontId="29" numFmtId="2" xfId="0" applyAlignment="1" applyBorder="1" applyFill="1" applyFont="1" applyNumberFormat="1">
      <alignment horizontal="right" readingOrder="0" shrinkToFit="0" vertical="center" wrapText="0"/>
    </xf>
    <xf borderId="8" fillId="7" fontId="29" numFmtId="164" xfId="0" applyAlignment="1" applyBorder="1" applyFill="1" applyFont="1" applyNumberFormat="1">
      <alignment horizontal="right" readingOrder="0" shrinkToFit="0" vertical="center" wrapText="0"/>
    </xf>
    <xf borderId="8" fillId="6" fontId="29" numFmtId="0" xfId="0" applyAlignment="1" applyBorder="1" applyFill="1" applyFont="1">
      <alignment shrinkToFit="0" vertical="center" wrapText="0"/>
    </xf>
    <xf borderId="17" fillId="6" fontId="29" numFmtId="0" xfId="0" applyAlignment="1" applyBorder="1" applyFill="1" applyFont="1">
      <alignment shrinkToFit="0" vertical="center" wrapText="0"/>
    </xf>
    <xf borderId="0" fillId="6" fontId="29" numFmtId="0" xfId="0" applyAlignment="1" applyFill="1" applyFont="1">
      <alignment shrinkToFit="0" vertical="center" wrapText="0"/>
    </xf>
    <xf borderId="16" fillId="11" fontId="29" numFmtId="0" xfId="0" applyAlignment="1" applyBorder="1" applyFill="1" applyFont="1">
      <alignment horizontal="right" readingOrder="0" shrinkToFit="0" vertical="center" wrapText="0"/>
    </xf>
    <xf borderId="8" fillId="11" fontId="29" numFmtId="0" xfId="0" applyAlignment="1" applyBorder="1" applyFill="1" applyFont="1">
      <alignment horizontal="left" readingOrder="0" shrinkToFit="0" vertical="center" wrapText="0"/>
    </xf>
    <xf borderId="8" fillId="11" fontId="29" numFmtId="0" xfId="0" applyAlignment="1" applyBorder="1" applyFill="1" applyFont="1">
      <alignment horizontal="center" readingOrder="0" shrinkToFit="0" vertical="center" wrapText="0"/>
    </xf>
    <xf borderId="1" fillId="9" fontId="31" numFmtId="49" xfId="0" applyAlignment="1" applyBorder="1" applyFill="1" applyFont="1" applyNumberFormat="1">
      <alignment horizontal="center" readingOrder="0" shrinkToFit="0" vertical="center" wrapText="1"/>
    </xf>
    <xf borderId="0" fillId="8" fontId="108" numFmtId="49" xfId="0" applyAlignment="1" applyFill="1" applyFont="1" applyNumberFormat="1">
      <alignment horizontal="center" readingOrder="0" shrinkToFit="0" vertical="center" wrapText="0"/>
    </xf>
    <xf borderId="0" fillId="9" fontId="7" numFmtId="0" xfId="0" applyAlignment="1" applyFill="1" applyFont="1">
      <alignment readingOrder="0" shrinkToFit="0" vertical="center" wrapText="1"/>
    </xf>
    <xf borderId="0" fillId="0" fontId="76" numFmtId="0" xfId="0" applyAlignment="1" applyFont="1">
      <alignment horizontal="left" readingOrder="0" shrinkToFit="0" vertical="center" wrapText="0"/>
    </xf>
    <xf borderId="1" fillId="6" fontId="31" numFmtId="49" xfId="0" applyAlignment="1" applyBorder="1" applyFill="1" applyFont="1" applyNumberFormat="1">
      <alignment horizontal="center" readingOrder="0" shrinkToFit="0" vertical="center" wrapText="1"/>
    </xf>
    <xf borderId="0" fillId="9" fontId="7" numFmtId="0" xfId="0" applyAlignment="1" applyFill="1" applyFont="1">
      <alignment horizontal="center" shrinkToFit="0" vertical="center" wrapText="1"/>
    </xf>
    <xf borderId="4" fillId="9" fontId="7" numFmtId="49" xfId="0" applyAlignment="1" applyBorder="1" applyFill="1" applyFont="1" applyNumberFormat="1">
      <alignment horizontal="center" readingOrder="0" shrinkToFit="0" vertical="center" wrapText="1"/>
    </xf>
    <xf borderId="9" fillId="9" fontId="6" numFmtId="0" xfId="0" applyAlignment="1" applyBorder="1" applyFill="1" applyFont="1">
      <alignment readingOrder="0" shrinkToFit="0" vertical="center" wrapText="1"/>
    </xf>
    <xf borderId="4" fillId="9" fontId="6" numFmtId="0" xfId="0" applyAlignment="1" applyBorder="1" applyFill="1" applyFont="1">
      <alignment readingOrder="0" shrinkToFit="0" vertical="center" wrapText="1"/>
    </xf>
    <xf borderId="4" fillId="9" fontId="109" numFmtId="0" xfId="0" applyAlignment="1" applyBorder="1" applyFill="1" applyFont="1">
      <alignment readingOrder="0" shrinkToFit="0" vertical="center" wrapText="1"/>
    </xf>
    <xf borderId="4" fillId="9" fontId="7" numFmtId="2" xfId="0" applyAlignment="1" applyBorder="1" applyFill="1" applyFont="1" applyNumberFormat="1">
      <alignment shrinkToFit="0" vertical="center" wrapText="1"/>
    </xf>
    <xf borderId="4" fillId="9" fontId="7" numFmtId="164" xfId="0" applyAlignment="1" applyBorder="1" applyFill="1" applyFont="1" applyNumberFormat="1">
      <alignment shrinkToFit="0" vertical="center" wrapText="1"/>
    </xf>
    <xf borderId="4" fillId="9" fontId="7" numFmtId="165" xfId="0" applyAlignment="1" applyBorder="1" applyFill="1" applyFont="1" applyNumberFormat="1">
      <alignment shrinkToFit="0" vertical="center" wrapText="1"/>
    </xf>
    <xf borderId="4" fillId="9" fontId="7" numFmtId="0" xfId="0" applyAlignment="1" applyBorder="1" applyFill="1" applyFont="1">
      <alignment shrinkToFit="0" vertical="center" wrapText="1"/>
    </xf>
    <xf borderId="0" fillId="9" fontId="110" numFmtId="0" xfId="0" applyAlignment="1" applyFill="1" applyFont="1">
      <alignment readingOrder="0" shrinkToFit="0" vertical="center" wrapText="0"/>
    </xf>
    <xf borderId="6" fillId="9" fontId="7" numFmtId="49" xfId="0" applyAlignment="1" applyBorder="1" applyFill="1" applyFont="1" applyNumberFormat="1">
      <alignment horizontal="center" readingOrder="0" shrinkToFit="0" vertical="center" wrapText="1"/>
    </xf>
    <xf borderId="0" fillId="9" fontId="48" numFmtId="0" xfId="0" applyAlignment="1" applyFill="1" applyFont="1">
      <alignment readingOrder="0" shrinkToFit="0" vertical="center" wrapText="1"/>
    </xf>
    <xf borderId="0" fillId="18" fontId="7" numFmtId="0" xfId="0" applyAlignment="1" applyFill="1" applyFont="1">
      <alignment shrinkToFit="0" vertical="center" wrapText="1"/>
    </xf>
    <xf borderId="0" fillId="18" fontId="7" numFmtId="0" xfId="0" applyAlignment="1" applyFill="1" applyFont="1">
      <alignment horizontal="center" shrinkToFit="0" vertical="center" wrapText="1"/>
    </xf>
    <xf borderId="15" fillId="18" fontId="111" numFmtId="49" xfId="0" applyAlignment="1" applyBorder="1" applyFill="1" applyFont="1" applyNumberFormat="1">
      <alignment horizontal="center" shrinkToFit="0" vertical="center" wrapText="0"/>
    </xf>
    <xf borderId="15" fillId="18" fontId="111" numFmtId="0" xfId="0" applyAlignment="1" applyBorder="1" applyFill="1" applyFont="1">
      <alignment shrinkToFit="0" vertical="center" wrapText="1"/>
    </xf>
    <xf borderId="4" fillId="18" fontId="7" numFmtId="0" xfId="0" applyAlignment="1" applyBorder="1" applyFill="1" applyFont="1">
      <alignment readingOrder="0" shrinkToFit="0" vertical="center" wrapText="1"/>
    </xf>
    <xf borderId="4" fillId="18" fontId="112" numFmtId="0" xfId="0" applyAlignment="1" applyBorder="1" applyFill="1" applyFont="1">
      <alignment readingOrder="0" shrinkToFit="0" vertical="center" wrapText="1"/>
    </xf>
    <xf borderId="4" fillId="18" fontId="7" numFmtId="3" xfId="0" applyAlignment="1" applyBorder="1" applyFill="1" applyFont="1" applyNumberFormat="1">
      <alignment readingOrder="0" shrinkToFit="0" vertical="center" wrapText="1"/>
    </xf>
    <xf borderId="4" fillId="18" fontId="7" numFmtId="2" xfId="0" applyAlignment="1" applyBorder="1" applyFill="1" applyFont="1" applyNumberFormat="1">
      <alignment shrinkToFit="0" vertical="center" wrapText="1"/>
    </xf>
    <xf borderId="4" fillId="18" fontId="7" numFmtId="164" xfId="0" applyAlignment="1" applyBorder="1" applyFill="1" applyFont="1" applyNumberFormat="1">
      <alignment shrinkToFit="0" vertical="center" wrapText="1"/>
    </xf>
    <xf borderId="4" fillId="18" fontId="7" numFmtId="0" xfId="0" applyAlignment="1" applyBorder="1" applyFill="1" applyFont="1">
      <alignment shrinkToFit="0" vertical="center" wrapText="1"/>
    </xf>
    <xf borderId="4" fillId="18" fontId="7" numFmtId="165" xfId="0" applyAlignment="1" applyBorder="1" applyFill="1" applyFont="1" applyNumberFormat="1">
      <alignment shrinkToFit="0" vertical="center" wrapText="1"/>
    </xf>
    <xf borderId="5" fillId="18" fontId="111" numFmtId="49" xfId="0" applyAlignment="1" applyBorder="1" applyFill="1" applyFont="1" applyNumberFormat="1">
      <alignment horizontal="center" shrinkToFit="0" vertical="center" wrapText="0"/>
    </xf>
    <xf borderId="5" fillId="18" fontId="111" numFmtId="0" xfId="0" applyAlignment="1" applyBorder="1" applyFill="1" applyFont="1">
      <alignment shrinkToFit="0" vertical="center" wrapText="1"/>
    </xf>
    <xf borderId="15" fillId="18" fontId="48" numFmtId="49" xfId="0" applyAlignment="1" applyBorder="1" applyFill="1" applyFont="1" applyNumberFormat="1">
      <alignment horizontal="center" shrinkToFit="0" vertical="center" wrapText="0"/>
    </xf>
    <xf borderId="5" fillId="18" fontId="48" numFmtId="0" xfId="0" applyAlignment="1" applyBorder="1" applyFill="1" applyFont="1">
      <alignment shrinkToFit="0" vertical="center" wrapText="0"/>
    </xf>
    <xf borderId="18" fillId="18" fontId="48" numFmtId="0" xfId="0" applyAlignment="1" applyBorder="1" applyFill="1" applyFont="1">
      <alignment shrinkToFit="0" vertical="center" wrapText="0"/>
    </xf>
    <xf borderId="0" fillId="0" fontId="35" numFmtId="0" xfId="0" applyAlignment="1" applyFont="1">
      <alignment shrinkToFit="0" vertical="center" wrapText="1"/>
    </xf>
    <xf borderId="0" fillId="0" fontId="35" numFmtId="0" xfId="0" applyAlignment="1" applyFont="1">
      <alignment horizontal="center" shrinkToFit="0" vertical="center" wrapText="1"/>
    </xf>
    <xf borderId="4" fillId="6" fontId="35" numFmtId="49" xfId="0" applyAlignment="1" applyBorder="1" applyFill="1" applyFont="1" applyNumberFormat="1">
      <alignment horizontal="center" readingOrder="0" shrinkToFit="0" vertical="center" wrapText="1"/>
    </xf>
    <xf borderId="4" fillId="6" fontId="35" numFmtId="0" xfId="0" applyAlignment="1" applyBorder="1" applyFill="1" applyFont="1">
      <alignment readingOrder="0" shrinkToFit="0" vertical="center" wrapText="1"/>
    </xf>
    <xf borderId="4" fillId="6" fontId="113" numFmtId="0" xfId="0" applyAlignment="1" applyBorder="1" applyFill="1" applyFont="1">
      <alignment readingOrder="0" shrinkToFit="0" vertical="center" wrapText="1"/>
    </xf>
    <xf borderId="4" fillId="6" fontId="35" numFmtId="3" xfId="0" applyAlignment="1" applyBorder="1" applyFill="1" applyFont="1" applyNumberFormat="1">
      <alignment readingOrder="0" shrinkToFit="0" vertical="center" wrapText="1"/>
    </xf>
    <xf borderId="4" fillId="7" fontId="35" numFmtId="2" xfId="0" applyAlignment="1" applyBorder="1" applyFill="1" applyFont="1" applyNumberFormat="1">
      <alignment shrinkToFit="0" vertical="center" wrapText="1"/>
    </xf>
    <xf borderId="4" fillId="7" fontId="35" numFmtId="164" xfId="0" applyAlignment="1" applyBorder="1" applyFill="1" applyFont="1" applyNumberFormat="1">
      <alignment shrinkToFit="0" vertical="center" wrapText="1"/>
    </xf>
    <xf borderId="4" fillId="7" fontId="35" numFmtId="165" xfId="0" applyAlignment="1" applyBorder="1" applyFill="1" applyFont="1" applyNumberFormat="1">
      <alignment shrinkToFit="0" vertical="center" wrapText="1"/>
    </xf>
    <xf borderId="4" fillId="7" fontId="35" numFmtId="0" xfId="0" applyAlignment="1" applyBorder="1" applyFill="1" applyFont="1">
      <alignment shrinkToFit="0" vertical="center" wrapText="1"/>
    </xf>
    <xf borderId="4" fillId="6" fontId="35" numFmtId="0" xfId="0" applyAlignment="1" applyBorder="1" applyFill="1" applyFont="1">
      <alignment shrinkToFit="0" vertical="center" wrapText="1"/>
    </xf>
    <xf borderId="0" fillId="6" fontId="35" numFmtId="0" xfId="0" applyAlignment="1" applyFill="1" applyFont="1">
      <alignment shrinkToFit="0" vertical="center" wrapText="1"/>
    </xf>
    <xf borderId="1" fillId="6" fontId="7" numFmtId="3" xfId="0" applyAlignment="1" applyBorder="1" applyFill="1" applyFont="1" applyNumberFormat="1">
      <alignment readingOrder="0" shrinkToFit="0" vertical="center" wrapText="1"/>
    </xf>
    <xf borderId="6" fillId="6" fontId="114" numFmtId="0" xfId="0" applyAlignment="1" applyBorder="1" applyFill="1" applyFont="1">
      <alignment readingOrder="0" shrinkToFit="0" vertical="center" wrapText="1"/>
    </xf>
    <xf borderId="19" fillId="6" fontId="7" numFmtId="3" xfId="0" applyAlignment="1" applyBorder="1" applyFill="1" applyFont="1" applyNumberFormat="1">
      <alignment readingOrder="0" shrinkToFit="0" vertical="center" wrapText="1"/>
    </xf>
    <xf borderId="0" fillId="19" fontId="7" numFmtId="2" xfId="0" applyAlignment="1" applyFill="1" applyFont="1" applyNumberFormat="1">
      <alignment shrinkToFit="0" vertical="center" wrapText="1"/>
    </xf>
    <xf borderId="0" fillId="19" fontId="7" numFmtId="164" xfId="0" applyAlignment="1" applyFill="1" applyFont="1" applyNumberFormat="1">
      <alignment shrinkToFit="0" vertical="center" wrapText="1"/>
    </xf>
    <xf borderId="0" fillId="20" fontId="7" numFmtId="164" xfId="0" applyAlignment="1" applyFill="1" applyFont="1" applyNumberFormat="1">
      <alignment shrinkToFit="0" vertical="center" wrapText="1"/>
    </xf>
    <xf borderId="0" fillId="0" fontId="62" numFmtId="49" xfId="0" applyAlignment="1" applyFont="1" applyNumberFormat="1">
      <alignment horizontal="center" readingOrder="0" shrinkToFit="0" vertical="center" wrapText="0"/>
    </xf>
    <xf borderId="0" fillId="0" fontId="115" numFmtId="0" xfId="0" applyAlignment="1" applyFont="1">
      <alignment readingOrder="0" shrinkToFit="0" vertical="center" wrapText="0"/>
    </xf>
    <xf borderId="4" fillId="6" fontId="55" numFmtId="0" xfId="0" applyAlignment="1" applyBorder="1" applyFill="1" applyFont="1">
      <alignment readingOrder="0" shrinkToFit="0" vertical="center" wrapText="1"/>
    </xf>
    <xf borderId="0" fillId="0" fontId="115" numFmtId="49" xfId="0" applyAlignment="1" applyFont="1" applyNumberFormat="1">
      <alignment horizontal="center" readingOrder="0" shrinkToFit="0" vertical="center" wrapText="0"/>
    </xf>
    <xf borderId="0" fillId="0" fontId="62" numFmtId="0" xfId="0" applyAlignment="1" applyFont="1">
      <alignment readingOrder="0" shrinkToFit="0" vertical="center" wrapText="0"/>
    </xf>
    <xf borderId="0" fillId="6" fontId="11" numFmtId="49" xfId="0" applyAlignment="1" applyFill="1" applyFont="1" applyNumberFormat="1">
      <alignment horizontal="center" readingOrder="0" shrinkToFit="0" vertical="center" wrapText="0"/>
    </xf>
    <xf borderId="0" fillId="6" fontId="93" numFmtId="49" xfId="0" applyAlignment="1" applyFill="1" applyFont="1" applyNumberFormat="1">
      <alignment horizontal="center" readingOrder="0" shrinkToFit="0" vertical="center" wrapText="0"/>
    </xf>
    <xf borderId="0" fillId="10" fontId="35" numFmtId="0" xfId="0" applyAlignment="1" applyFill="1" applyFont="1">
      <alignment shrinkToFit="0" vertical="center" wrapText="1"/>
    </xf>
    <xf borderId="0" fillId="10" fontId="35" numFmtId="0" xfId="0" applyAlignment="1" applyFill="1" applyFont="1">
      <alignment horizontal="center" shrinkToFit="0" vertical="center" wrapText="1"/>
    </xf>
    <xf borderId="0" fillId="0" fontId="14" numFmtId="49" xfId="0" applyAlignment="1" applyFont="1" applyNumberFormat="1">
      <alignment horizontal="center" readingOrder="0" shrinkToFit="0" vertical="center" wrapText="0"/>
    </xf>
    <xf borderId="0" fillId="0" fontId="14" numFmtId="0" xfId="0" applyAlignment="1" applyFont="1">
      <alignment readingOrder="0" shrinkToFit="0" vertical="center" wrapText="0"/>
    </xf>
    <xf borderId="4" fillId="10" fontId="35" numFmtId="3" xfId="0" applyAlignment="1" applyBorder="1" applyFill="1" applyFont="1" applyNumberFormat="1">
      <alignment readingOrder="0" shrinkToFit="0" vertical="center" wrapText="1"/>
    </xf>
    <xf borderId="4" fillId="10" fontId="35" numFmtId="2" xfId="0" applyAlignment="1" applyBorder="1" applyFill="1" applyFont="1" applyNumberFormat="1">
      <alignment shrinkToFit="0" vertical="center" wrapText="1"/>
    </xf>
    <xf borderId="4" fillId="10" fontId="35" numFmtId="164" xfId="0" applyAlignment="1" applyBorder="1" applyFill="1" applyFont="1" applyNumberFormat="1">
      <alignment shrinkToFit="0" vertical="center" wrapText="1"/>
    </xf>
    <xf borderId="0" fillId="8" fontId="116" numFmtId="49" xfId="0" applyAlignment="1" applyFill="1" applyFont="1" applyNumberFormat="1">
      <alignment horizontal="center" readingOrder="0" shrinkToFit="0" vertical="center" wrapText="0"/>
    </xf>
    <xf borderId="0" fillId="8" fontId="117" numFmtId="0" xfId="0" applyAlignment="1" applyFill="1" applyFont="1">
      <alignment readingOrder="0" shrinkToFit="0" vertical="center" wrapText="0"/>
    </xf>
    <xf borderId="4" fillId="10" fontId="118" numFmtId="0" xfId="0" applyAlignment="1" applyBorder="1" applyFill="1" applyFont="1">
      <alignment readingOrder="0" shrinkToFit="0" vertical="center" wrapText="1"/>
    </xf>
    <xf borderId="4" fillId="10" fontId="35" numFmtId="49" xfId="0" applyAlignment="1" applyBorder="1" applyFill="1" applyFont="1" applyNumberFormat="1">
      <alignment horizontal="center" readingOrder="0" shrinkToFit="0" vertical="center" wrapText="1"/>
    </xf>
    <xf borderId="0" fillId="3" fontId="119" numFmtId="49" xfId="0" applyAlignment="1" applyFill="1" applyFont="1" applyNumberFormat="1">
      <alignment horizontal="center" readingOrder="0" shrinkToFit="0" vertical="center" wrapText="0"/>
    </xf>
    <xf borderId="0" fillId="3" fontId="120" numFmtId="0" xfId="0" applyAlignment="1" applyFill="1" applyFont="1">
      <alignment readingOrder="0" shrinkToFit="0" vertical="center" wrapText="1"/>
    </xf>
    <xf borderId="0" fillId="3" fontId="120" numFmtId="0" xfId="0" applyAlignment="1" applyFill="1" applyFont="1">
      <alignment readingOrder="0" shrinkToFit="0" vertical="center" wrapText="0"/>
    </xf>
    <xf borderId="3" fillId="3" fontId="7" numFmtId="0" xfId="0" applyAlignment="1" applyBorder="1" applyFill="1" applyFont="1">
      <alignment readingOrder="0" shrinkToFit="0" vertical="center" wrapText="1"/>
    </xf>
    <xf borderId="0" fillId="3" fontId="7" numFmtId="49" xfId="0" applyAlignment="1" applyFill="1" applyFont="1" applyNumberFormat="1">
      <alignment horizontal="center" readingOrder="0" shrinkToFit="0" vertical="center" wrapText="1"/>
    </xf>
    <xf borderId="0" fillId="3" fontId="7" numFmtId="0" xfId="0" applyAlignment="1" applyFill="1" applyFont="1">
      <alignment readingOrder="0" shrinkToFit="0" vertical="center" wrapText="1"/>
    </xf>
    <xf borderId="6" fillId="3" fontId="7" numFmtId="0" xfId="0" applyAlignment="1" applyBorder="1" applyFill="1" applyFont="1">
      <alignment readingOrder="0" shrinkToFit="0" vertical="center" wrapText="1"/>
    </xf>
    <xf borderId="1" fillId="3" fontId="7" numFmtId="0" xfId="0" applyAlignment="1" applyBorder="1" applyFill="1" applyFont="1">
      <alignment readingOrder="0" shrinkToFit="0" vertical="center" wrapText="1"/>
    </xf>
    <xf borderId="3" fillId="3" fontId="7" numFmtId="0" xfId="0" applyAlignment="1" applyBorder="1" applyFill="1" applyFont="1">
      <alignment shrinkToFit="0" vertical="center" wrapText="1"/>
    </xf>
    <xf borderId="20" fillId="3" fontId="7" numFmtId="0" xfId="0" applyAlignment="1" applyBorder="1" applyFill="1" applyFont="1">
      <alignment readingOrder="0" shrinkToFit="0" vertical="center" wrapText="1"/>
    </xf>
    <xf borderId="6" fillId="3" fontId="121" numFmtId="0" xfId="0" applyAlignment="1" applyBorder="1" applyFill="1" applyFont="1">
      <alignment readingOrder="0" shrinkToFit="0" vertical="center" wrapText="1"/>
    </xf>
    <xf borderId="6" fillId="3" fontId="7" numFmtId="3" xfId="0" applyAlignment="1" applyBorder="1" applyFill="1" applyFont="1" applyNumberFormat="1">
      <alignment readingOrder="0" shrinkToFit="0" vertical="center" wrapText="1"/>
    </xf>
    <xf borderId="6" fillId="3" fontId="7" numFmtId="2" xfId="0" applyAlignment="1" applyBorder="1" applyFill="1" applyFont="1" applyNumberFormat="1">
      <alignment shrinkToFit="0" vertical="center" wrapText="1"/>
    </xf>
    <xf borderId="6" fillId="3" fontId="7" numFmtId="164" xfId="0" applyAlignment="1" applyBorder="1" applyFill="1" applyFont="1" applyNumberFormat="1">
      <alignment shrinkToFit="0" vertical="center" wrapText="1"/>
    </xf>
    <xf borderId="0" fillId="3" fontId="122" numFmtId="0" xfId="0" applyAlignment="1" applyFill="1" applyFont="1">
      <alignment readingOrder="0" shrinkToFit="0" vertical="center" wrapText="1"/>
    </xf>
    <xf borderId="0" fillId="3" fontId="7" numFmtId="3" xfId="0" applyAlignment="1" applyFill="1" applyFont="1" applyNumberFormat="1">
      <alignment readingOrder="0" shrinkToFit="0" vertical="center" wrapText="1"/>
    </xf>
    <xf borderId="0" fillId="3" fontId="7" numFmtId="2" xfId="0" applyAlignment="1" applyFill="1" applyFont="1" applyNumberFormat="1">
      <alignment shrinkToFit="0" vertical="center" wrapText="1"/>
    </xf>
    <xf borderId="0" fillId="3" fontId="7" numFmtId="3" xfId="0" applyAlignment="1" applyFill="1" applyFont="1" applyNumberFormat="1">
      <alignment shrinkToFit="0" vertical="center" wrapText="1"/>
    </xf>
    <xf borderId="0" fillId="3" fontId="7" numFmtId="164" xfId="0" applyAlignment="1" applyFill="1" applyFont="1" applyNumberFormat="1">
      <alignment shrinkToFit="0" vertical="center" wrapText="1"/>
    </xf>
    <xf quotePrefix="1" borderId="4" fillId="6" fontId="7" numFmtId="0" xfId="0" applyAlignment="1" applyBorder="1" applyFill="1" applyFont="1">
      <alignment readingOrder="0" shrinkToFit="0" vertical="center" wrapText="1"/>
    </xf>
    <xf borderId="0" fillId="6" fontId="29" numFmtId="49" xfId="0" applyAlignment="1" applyFill="1" applyFont="1" applyNumberFormat="1">
      <alignment horizontal="center" readingOrder="0" shrinkToFit="0" vertical="center" wrapText="0"/>
    </xf>
    <xf borderId="0" fillId="6" fontId="29" numFmtId="0" xfId="0" applyAlignment="1" applyFill="1" applyFont="1">
      <alignment horizontal="left" readingOrder="0" shrinkToFit="0" vertical="center" wrapText="0"/>
    </xf>
    <xf borderId="4" fillId="2" fontId="7" numFmtId="165" xfId="0" applyAlignment="1" applyBorder="1" applyFill="1" applyFont="1" applyNumberFormat="1">
      <alignment shrinkToFit="0" vertical="center" wrapText="1"/>
    </xf>
    <xf borderId="4" fillId="2" fontId="7" numFmtId="0" xfId="0" applyAlignment="1" applyBorder="1" applyFill="1" applyFont="1">
      <alignment shrinkToFit="0" vertical="center" wrapText="1"/>
    </xf>
    <xf borderId="0" fillId="6" fontId="123" numFmtId="0" xfId="0" applyAlignment="1" applyFill="1" applyFont="1">
      <alignment readingOrder="0" shrinkToFit="0" vertical="center" wrapText="0"/>
    </xf>
    <xf borderId="0" fillId="14" fontId="29" numFmtId="49" xfId="0" applyAlignment="1" applyFill="1" applyFont="1" applyNumberFormat="1">
      <alignment horizontal="center" readingOrder="0" shrinkToFit="0" vertical="center" wrapText="0"/>
    </xf>
    <xf borderId="0" fillId="14" fontId="29" numFmtId="0" xfId="0" applyAlignment="1" applyFill="1" applyFont="1">
      <alignment horizontal="left" readingOrder="0" shrinkToFit="0" vertical="center" wrapText="0"/>
    </xf>
    <xf borderId="4" fillId="14" fontId="7" numFmtId="3" xfId="0" applyAlignment="1" applyBorder="1" applyFill="1" applyFont="1" applyNumberFormat="1">
      <alignment shrinkToFit="0" vertical="center" wrapText="1"/>
    </xf>
    <xf borderId="0" fillId="14" fontId="38" numFmtId="0" xfId="0" applyAlignment="1" applyFill="1" applyFont="1">
      <alignment horizontal="left" readingOrder="0" shrinkToFit="0" vertical="center" wrapText="0"/>
    </xf>
    <xf borderId="0" fillId="19" fontId="6" numFmtId="0" xfId="0" applyAlignment="1" applyFill="1" applyFont="1">
      <alignment horizontal="center" shrinkToFit="0" vertical="center" wrapText="1"/>
    </xf>
    <xf borderId="4" fillId="19" fontId="6" numFmtId="49" xfId="0" applyAlignment="1" applyBorder="1" applyFill="1" applyFont="1" applyNumberFormat="1">
      <alignment horizontal="center" readingOrder="0" shrinkToFit="0" vertical="center" wrapText="1"/>
    </xf>
    <xf borderId="4" fillId="19" fontId="6" numFmtId="0" xfId="0" applyAlignment="1" applyBorder="1" applyFill="1" applyFont="1">
      <alignment horizontal="center" readingOrder="0" shrinkToFit="0" vertical="center" wrapText="1"/>
    </xf>
    <xf borderId="4" fillId="19" fontId="6" numFmtId="3" xfId="0" applyAlignment="1" applyBorder="1" applyFill="1" applyFont="1" applyNumberFormat="1">
      <alignment horizontal="center" readingOrder="0" shrinkToFit="0" vertical="center" wrapText="1"/>
    </xf>
    <xf borderId="4" fillId="19" fontId="6" numFmtId="2" xfId="0" applyAlignment="1" applyBorder="1" applyFill="1" applyFont="1" applyNumberFormat="1">
      <alignment horizontal="center" shrinkToFit="0" vertical="center" wrapText="1"/>
    </xf>
    <xf borderId="4" fillId="19" fontId="6" numFmtId="164" xfId="0" applyAlignment="1" applyBorder="1" applyFill="1" applyFont="1" applyNumberFormat="1">
      <alignment horizontal="center" shrinkToFit="0" vertical="center" wrapText="1"/>
    </xf>
    <xf borderId="4" fillId="19" fontId="6" numFmtId="165" xfId="0" applyAlignment="1" applyBorder="1" applyFill="1" applyFont="1" applyNumberFormat="1">
      <alignment horizontal="center" shrinkToFit="0" vertical="center" wrapText="1"/>
    </xf>
    <xf borderId="4" fillId="19" fontId="6" numFmtId="0" xfId="0" applyAlignment="1" applyBorder="1" applyFill="1" applyFont="1">
      <alignment horizontal="center" shrinkToFit="0" vertical="center" wrapText="1"/>
    </xf>
    <xf borderId="0" fillId="0" fontId="6" numFmtId="0" xfId="0" applyAlignment="1" applyFont="1">
      <alignment horizontal="center" readingOrder="0" shrinkToFit="0" vertical="center" wrapText="1"/>
    </xf>
    <xf borderId="0" fillId="21" fontId="7" numFmtId="0" xfId="0" applyAlignment="1" applyFill="1" applyFont="1">
      <alignment shrinkToFit="0" vertical="center" wrapText="1"/>
    </xf>
    <xf borderId="0" fillId="21" fontId="7" numFmtId="0" xfId="0" applyAlignment="1" applyFill="1" applyFont="1">
      <alignment horizontal="center" shrinkToFit="0" vertical="center" wrapText="1"/>
    </xf>
    <xf borderId="4" fillId="21" fontId="7" numFmtId="49" xfId="0" applyAlignment="1" applyBorder="1" applyFill="1" applyFont="1" applyNumberFormat="1">
      <alignment horizontal="center" readingOrder="0" shrinkToFit="0" vertical="center" wrapText="1"/>
    </xf>
    <xf borderId="4" fillId="21" fontId="7" numFmtId="0" xfId="0" applyAlignment="1" applyBorder="1" applyFill="1" applyFont="1">
      <alignment readingOrder="0" shrinkToFit="0" vertical="center" wrapText="1"/>
    </xf>
    <xf borderId="4" fillId="21" fontId="124" numFmtId="0" xfId="0" applyAlignment="1" applyBorder="1" applyFill="1" applyFont="1">
      <alignment readingOrder="0" shrinkToFit="0" vertical="center" wrapText="1"/>
    </xf>
    <xf borderId="4" fillId="21" fontId="7" numFmtId="3" xfId="0" applyAlignment="1" applyBorder="1" applyFill="1" applyFont="1" applyNumberFormat="1">
      <alignment readingOrder="0" shrinkToFit="0" vertical="center" wrapText="1"/>
    </xf>
    <xf borderId="4" fillId="21" fontId="7" numFmtId="2" xfId="0" applyAlignment="1" applyBorder="1" applyFill="1" applyFont="1" applyNumberFormat="1">
      <alignment shrinkToFit="0" vertical="center" wrapText="1"/>
    </xf>
    <xf borderId="4" fillId="21" fontId="7" numFmtId="164" xfId="0" applyAlignment="1" applyBorder="1" applyFill="1" applyFont="1" applyNumberFormat="1">
      <alignment shrinkToFit="0" vertical="center" wrapText="1"/>
    </xf>
    <xf borderId="4" fillId="21" fontId="7" numFmtId="0" xfId="0" applyAlignment="1" applyBorder="1" applyFill="1" applyFont="1">
      <alignment shrinkToFit="0" vertical="center" wrapText="1"/>
    </xf>
    <xf borderId="0" fillId="21" fontId="89" numFmtId="0" xfId="0" applyAlignment="1" applyFill="1" applyFont="1">
      <alignment readingOrder="0" shrinkToFit="0" vertical="center" wrapText="0"/>
    </xf>
    <xf borderId="4" fillId="21" fontId="7" numFmtId="165" xfId="0" applyAlignment="1" applyBorder="1" applyFill="1" applyFont="1" applyNumberFormat="1">
      <alignment shrinkToFit="0" vertical="center" wrapText="1"/>
    </xf>
    <xf borderId="0" fillId="21" fontId="89" numFmtId="0" xfId="0" applyAlignment="1" applyFill="1" applyFont="1">
      <alignment readingOrder="0" shrinkToFit="0" vertical="center" wrapText="1"/>
    </xf>
    <xf borderId="6" fillId="21" fontId="7" numFmtId="49" xfId="0" applyAlignment="1" applyBorder="1" applyFill="1" applyFont="1" applyNumberFormat="1">
      <alignment horizontal="center" readingOrder="0" shrinkToFit="0" vertical="center" wrapText="1"/>
    </xf>
    <xf borderId="6" fillId="21" fontId="7" numFmtId="0" xfId="0" applyAlignment="1" applyBorder="1" applyFill="1" applyFont="1">
      <alignment readingOrder="0" shrinkToFit="0" vertical="center" wrapText="1"/>
    </xf>
    <xf borderId="0" fillId="21" fontId="125" numFmtId="0" xfId="0" applyAlignment="1" applyFill="1" applyFont="1">
      <alignment shrinkToFit="0" vertical="center" wrapText="1"/>
    </xf>
    <xf borderId="6" fillId="21" fontId="7" numFmtId="3" xfId="0" applyAlignment="1" applyBorder="1" applyFill="1" applyFont="1" applyNumberFormat="1">
      <alignment readingOrder="0" shrinkToFit="0" vertical="center" wrapText="1"/>
    </xf>
    <xf borderId="6" fillId="21" fontId="7" numFmtId="2" xfId="0" applyAlignment="1" applyBorder="1" applyFill="1" applyFont="1" applyNumberFormat="1">
      <alignment shrinkToFit="0" vertical="center" wrapText="1"/>
    </xf>
    <xf borderId="6" fillId="21" fontId="7" numFmtId="164" xfId="0" applyAlignment="1" applyBorder="1" applyFill="1" applyFont="1" applyNumberFormat="1">
      <alignment shrinkToFit="0" vertical="center" wrapText="1"/>
    </xf>
    <xf borderId="6" fillId="21" fontId="7" numFmtId="0" xfId="0" applyAlignment="1" applyBorder="1" applyFill="1" applyFont="1">
      <alignment shrinkToFit="0" vertical="center" wrapText="1"/>
    </xf>
    <xf borderId="6" fillId="21" fontId="7" numFmtId="165" xfId="0" applyAlignment="1" applyBorder="1" applyFill="1" applyFont="1" applyNumberFormat="1">
      <alignment shrinkToFit="0" vertical="center" wrapText="1"/>
    </xf>
    <xf borderId="5" fillId="8" fontId="7" numFmtId="0" xfId="0" applyAlignment="1" applyBorder="1" applyFill="1" applyFont="1">
      <alignment shrinkToFit="0" vertical="center" wrapText="1"/>
    </xf>
    <xf borderId="5" fillId="8" fontId="7" numFmtId="0" xfId="0" applyAlignment="1" applyBorder="1" applyFill="1" applyFont="1">
      <alignment horizontal="center" shrinkToFit="0" vertical="center" wrapText="1"/>
    </xf>
    <xf borderId="5" fillId="8" fontId="3" numFmtId="0" xfId="0" applyAlignment="1" applyBorder="1" applyFill="1" applyFont="1">
      <alignment readingOrder="0" shrinkToFit="0" vertical="center" wrapText="1"/>
    </xf>
    <xf borderId="5" fillId="8" fontId="88" numFmtId="0" xfId="0" applyAlignment="1" applyBorder="1" applyFill="1" applyFont="1">
      <alignment readingOrder="0" shrinkToFit="0" vertical="center" wrapText="1"/>
    </xf>
    <xf borderId="5" fillId="8" fontId="88" numFmtId="3" xfId="0" applyAlignment="1" applyBorder="1" applyFill="1" applyFont="1" applyNumberFormat="1">
      <alignment readingOrder="0" shrinkToFit="0" vertical="center" wrapText="1"/>
    </xf>
    <xf borderId="5" fillId="8" fontId="7" numFmtId="3" xfId="0" applyAlignment="1" applyBorder="1" applyFill="1" applyFont="1" applyNumberFormat="1">
      <alignment readingOrder="0" shrinkToFit="0" vertical="center" wrapText="1"/>
    </xf>
    <xf borderId="5" fillId="8" fontId="7" numFmtId="2" xfId="0" applyAlignment="1" applyBorder="1" applyFill="1" applyFont="1" applyNumberFormat="1">
      <alignment shrinkToFit="0" vertical="center" wrapText="1"/>
    </xf>
    <xf borderId="5" fillId="8" fontId="7" numFmtId="164" xfId="0" applyAlignment="1" applyBorder="1" applyFill="1" applyFont="1" applyNumberFormat="1">
      <alignment shrinkToFit="0" vertical="center" wrapText="1"/>
    </xf>
    <xf borderId="5" fillId="8" fontId="45" numFmtId="0" xfId="0" applyAlignment="1" applyBorder="1" applyFill="1" applyFont="1">
      <alignment readingOrder="0" shrinkToFit="0" vertical="center" wrapText="0"/>
    </xf>
    <xf borderId="0" fillId="0" fontId="7" numFmtId="49" xfId="0" applyAlignment="1" applyFont="1" applyNumberFormat="1">
      <alignment horizontal="center" shrinkToFit="0" vertical="center" wrapText="1"/>
    </xf>
    <xf borderId="0" fillId="0" fontId="126" numFmtId="0" xfId="0" applyAlignment="1" applyFont="1">
      <alignment shrinkToFit="0" vertical="center" wrapText="1"/>
    </xf>
    <xf borderId="0" fillId="0" fontId="127" numFmtId="0" xfId="0" applyAlignment="1" applyFont="1">
      <alignment readingOrder="0" shrinkToFit="0" vertical="center" wrapText="1"/>
    </xf>
    <xf borderId="0" fillId="0" fontId="128" numFmtId="0" xfId="0" applyAlignment="1" applyFont="1">
      <alignment readingOrder="0" shrinkToFit="0" vertical="center" wrapText="1"/>
    </xf>
    <xf borderId="5" fillId="3" fontId="129" numFmtId="0" xfId="0" applyAlignment="1" applyBorder="1" applyFill="1" applyFont="1">
      <alignment horizontal="left" readingOrder="0" shrinkToFit="0" vertical="bottom" wrapText="1"/>
    </xf>
    <xf borderId="0" fillId="3" fontId="130" numFmtId="0" xfId="0" applyAlignment="1" applyFill="1" applyFont="1">
      <alignment readingOrder="0" shrinkToFit="0" vertical="center" wrapText="1"/>
    </xf>
    <xf quotePrefix="1" borderId="0" fillId="3" fontId="7" numFmtId="0" xfId="0" applyAlignment="1" applyFill="1" applyFont="1">
      <alignment readingOrder="0" shrinkToFit="0" vertical="center" wrapText="1"/>
    </xf>
    <xf borderId="0" fillId="0" fontId="7" numFmtId="2" xfId="0" applyAlignment="1" applyFont="1" applyNumberFormat="1">
      <alignment shrinkToFit="0" vertical="center" wrapText="1"/>
    </xf>
    <xf quotePrefix="1" borderId="0" fillId="0" fontId="7" numFmtId="0" xfId="0" applyAlignment="1" applyFont="1">
      <alignment readingOrder="0" shrinkToFit="0" vertical="center" wrapText="1"/>
    </xf>
    <xf borderId="5" fillId="0" fontId="115" numFmtId="49" xfId="0" applyAlignment="1" applyBorder="1" applyFont="1" applyNumberFormat="1">
      <alignment horizontal="left" readingOrder="0" shrinkToFit="0" vertical="center" wrapText="0"/>
    </xf>
    <xf borderId="5" fillId="3" fontId="129" numFmtId="0" xfId="0" applyAlignment="1" applyBorder="1" applyFill="1" applyFont="1">
      <alignment horizontal="left" readingOrder="0" shrinkToFit="0" vertical="bottom" wrapText="0"/>
    </xf>
    <xf borderId="5" fillId="3" fontId="115" numFmtId="0" xfId="0" applyAlignment="1" applyBorder="1" applyFill="1" applyFont="1">
      <alignment horizontal="left" readingOrder="0" shrinkToFit="0" vertical="bottom" wrapText="0"/>
    </xf>
    <xf borderId="0" fillId="8" fontId="40" numFmtId="49" xfId="0" applyAlignment="1" applyFill="1" applyFont="1" applyNumberFormat="1">
      <alignment readingOrder="0" shrinkToFit="0" vertical="center" wrapText="0"/>
    </xf>
    <xf borderId="0" fillId="8" fontId="41" numFmtId="0" xfId="0" applyAlignment="1" applyFill="1" applyFont="1">
      <alignment readingOrder="0" shrinkToFit="0" vertical="center" wrapText="0"/>
    </xf>
    <xf borderId="5" fillId="0" fontId="131" numFmtId="49" xfId="0" applyAlignment="1" applyBorder="1" applyFont="1" applyNumberFormat="1">
      <alignment horizontal="center" readingOrder="0" shrinkToFit="0" vertical="center" wrapText="0"/>
    </xf>
    <xf borderId="10" fillId="0" fontId="11" numFmtId="0" xfId="0" applyAlignment="1" applyBorder="1" applyFont="1">
      <alignment horizontal="left" readingOrder="0" shrinkToFit="0" vertical="center" wrapText="0"/>
    </xf>
    <xf borderId="5" fillId="0" fontId="132" numFmtId="49" xfId="0" applyAlignment="1" applyBorder="1" applyFont="1" applyNumberFormat="1">
      <alignment horizontal="center" readingOrder="0" shrinkToFit="0" vertical="center" wrapText="0"/>
    </xf>
    <xf borderId="0" fillId="0" fontId="132" numFmtId="0" xfId="0" applyAlignment="1" applyFont="1">
      <alignment readingOrder="0" shrinkToFit="0" vertical="bottom" wrapText="0"/>
    </xf>
    <xf borderId="4" fillId="7" fontId="7" numFmtId="164" xfId="0" applyAlignment="1" applyBorder="1" applyFill="1" applyFont="1" applyNumberFormat="1">
      <alignment readingOrder="0" shrinkToFit="0" vertical="center" wrapText="1"/>
    </xf>
    <xf borderId="0" fillId="6" fontId="7" numFmtId="0" xfId="0" applyAlignment="1" applyFill="1" applyFont="1">
      <alignment readingOrder="0" shrinkToFit="0" vertical="center" wrapText="1"/>
    </xf>
  </cellXfs>
  <cellStyles count="1">
    <cellStyle xfId="0" name="Normal" builtinId="0"/>
  </cellStyles>
  <dxfs count="5">
    <dxf>
      <font/>
      <fill>
        <patternFill patternType="none"/>
      </fill>
      <border/>
    </dxf>
    <dxf>
      <font/>
      <fill>
        <patternFill patternType="solid">
          <fgColor theme="4"/>
          <bgColor theme="4"/>
        </patternFill>
      </fill>
      <border/>
    </dxf>
    <dxf>
      <font/>
      <fill>
        <patternFill patternType="solid">
          <fgColor rgb="FFC1E4F5"/>
          <bgColor rgb="FFC1E4F5"/>
        </patternFill>
      </fill>
      <border/>
    </dxf>
    <dxf>
      <font/>
      <fill>
        <patternFill patternType="solid">
          <fgColor theme="0"/>
          <bgColor theme="0"/>
        </patternFill>
      </fill>
      <border/>
    </dxf>
    <dxf>
      <border>
        <left style="thin">
          <color theme="4"/>
        </left>
        <right style="thin">
          <color theme="4"/>
        </right>
        <top style="thin">
          <color theme="4"/>
        </top>
        <bottom style="thin">
          <color theme="4"/>
        </bottom>
        <vertical style="thin">
          <color rgb="FFD4D4D4"/>
        </vertical>
        <horizontal style="thin">
          <color rgb="FFD4D4D4"/>
        </horizontal>
      </border>
    </dxf>
  </dxfs>
  <tableStyles count="11">
    <tableStyle count="4" pivot="0" name="DM_DON_VI-style">
      <tableStyleElement dxfId="1" type="headerRow"/>
      <tableStyleElement dxfId="2" type="firstRowStripe"/>
      <tableStyleElement dxfId="3" type="secondRowStripe"/>
      <tableStyleElement dxfId="4" size="0" type="wholeTable"/>
    </tableStyle>
    <tableStyle count="4" pivot="0" name="TOP_TTHC-style">
      <tableStyleElement dxfId="1" type="headerRow"/>
      <tableStyleElement dxfId="2" type="firstRowStripe"/>
      <tableStyleElement dxfId="3" type="secondRowStripe"/>
      <tableStyleElement dxfId="4" size="0" type="wholeTable"/>
    </tableStyle>
    <tableStyle count="2" pivot="0" name="TOP_TTHC-style 2">
      <tableStyleElement dxfId="3" type="firstRowStripe"/>
      <tableStyleElement dxfId="2" type="secondRowStripe"/>
    </tableStyle>
    <tableStyle count="2" pivot="0" name="TOP_TTHC-style 3">
      <tableStyleElement dxfId="2" type="firstRowStripe"/>
      <tableStyleElement dxfId="3" type="secondRowStripe"/>
    </tableStyle>
    <tableStyle count="2" pivot="0" name="TOP_TTHC-style 4">
      <tableStyleElement dxfId="2" type="firstRowStripe"/>
      <tableStyleElement dxfId="3" type="secondRowStripe"/>
    </tableStyle>
    <tableStyle count="2" pivot="0" name="TOP_TTHC-style 5">
      <tableStyleElement dxfId="2" type="firstRowStripe"/>
      <tableStyleElement dxfId="3" type="secondRowStripe"/>
    </tableStyle>
    <tableStyle count="2" pivot="0" name="TOP_TTHC-style 6">
      <tableStyleElement dxfId="3" type="firstRowStripe"/>
      <tableStyleElement dxfId="2" type="secondRowStripe"/>
    </tableStyle>
    <tableStyle count="2" pivot="0" name="TOP_TTHC-style 7">
      <tableStyleElement dxfId="2" type="firstRowStripe"/>
      <tableStyleElement dxfId="3" type="secondRowStripe"/>
    </tableStyle>
    <tableStyle count="2" pivot="0" name="TOP_TTHC-style 8">
      <tableStyleElement dxfId="2" type="firstRowStripe"/>
      <tableStyleElement dxfId="3" type="secondRowStripe"/>
    </tableStyle>
    <tableStyle count="4" pivot="0" name="TONG_HOP_DON_VI-style">
      <tableStyleElement dxfId="1" type="headerRow"/>
      <tableStyleElement dxfId="2" type="firstRowStripe"/>
      <tableStyleElement dxfId="3" type="secondRowStripe"/>
      <tableStyleElement dxfId="4" size="0" type="wholeTable"/>
    </tableStyle>
    <tableStyle count="4" pivot="0" name="NHAP_LIEU-style">
      <tableStyleElement dxfId="1" type="headerRow"/>
      <tableStyleElement dxfId="2" type="firstRowStripe"/>
      <tableStyleElement dxfId="3" type="secondRowStripe"/>
      <tableStyleElement dxfId="4" size="0" type="wholeTable"/>
    </tableStyle>
  </tableStyles>
</styleSheet>
</file>

<file path=xl/_rels/workbook.xml.rels><?xml version="1.0" encoding="UTF-8" standalone="yes"?><Relationships xmlns="http://schemas.openxmlformats.org/package/2006/relationships"><Relationship Id="rId11" Type="http://schemas.openxmlformats.org/officeDocument/2006/relationships/worksheet" Target="worksheets/sheet8.xml"/><Relationship Id="rId10" Type="http://schemas.openxmlformats.org/officeDocument/2006/relationships/worksheet" Target="worksheets/sheet7.xml"/><Relationship Id="rId13" Type="http://customschemas.google.com/relationships/workbookmetadata" Target="metadata"/><Relationship Id="rId12" Type="http://schemas.openxmlformats.org/officeDocument/2006/relationships/worksheet" Target="worksheets/sheet9.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charts/chart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0">
                <a:solidFill>
                  <a:srgbClr val="757575"/>
                </a:solidFill>
                <a:latin typeface="+mn-lt"/>
              </a:defRPr>
            </a:pPr>
            <a:r>
              <a:rPr b="0">
                <a:solidFill>
                  <a:srgbClr val="757575"/>
                </a:solidFill>
                <a:latin typeface="+mn-lt"/>
              </a:rPr>
              <a:t>Top 10 TTHC theo điểm ưu tiên</a:t>
            </a:r>
          </a:p>
        </c:rich>
      </c:tx>
      <c:overlay val="0"/>
    </c:title>
    <c:plotArea>
      <c:layout/>
      <c:barChart>
        <c:barDir val="col"/>
        <c:ser>
          <c:idx val="0"/>
          <c:order val="0"/>
          <c:tx>
            <c:v>Đơn vị</c:v>
          </c:tx>
          <c:spPr>
            <a:solidFill>
              <a:schemeClr val="accent1"/>
            </a:solidFill>
            <a:ln cmpd="sng">
              <a:noFill/>
            </a:ln>
          </c:spPr>
          <c:cat>
            <c:strRef>
              <c:f>DASHBOARD!$D$4:$D$13</c:f>
            </c:strRef>
          </c:cat>
          <c:val>
            <c:numRef>
              <c:f>DASHBOARD!$E$4:$E$13</c:f>
              <c:numCache/>
            </c:numRef>
          </c:val>
        </c:ser>
        <c:ser>
          <c:idx val="1"/>
          <c:order val="1"/>
          <c:tx>
            <c:v>TTHC</c:v>
          </c:tx>
          <c:spPr>
            <a:solidFill>
              <a:schemeClr val="accent2"/>
            </a:solidFill>
            <a:ln cmpd="sng">
              <a:noFill/>
            </a:ln>
          </c:spPr>
          <c:cat>
            <c:strRef>
              <c:f>DASHBOARD!$D$4:$D$13</c:f>
            </c:strRef>
          </c:cat>
          <c:val>
            <c:numRef>
              <c:f>DASHBOARD!$F$4:$F$13</c:f>
              <c:numCache/>
            </c:numRef>
          </c:val>
        </c:ser>
        <c:ser>
          <c:idx val="2"/>
          <c:order val="2"/>
          <c:cat>
            <c:strRef>
              <c:f>DASHBOARD!$D$4:$D$13</c:f>
            </c:strRef>
          </c:cat>
          <c:val>
            <c:numRef>
              <c:f>DASHBOARD!$G$4:$G$13</c:f>
              <c:numCache/>
            </c:numRef>
          </c:val>
        </c:ser>
        <c:ser>
          <c:idx val="3"/>
          <c:order val="3"/>
          <c:cat>
            <c:strRef>
              <c:f>DASHBOARD!$D$4:$D$13</c:f>
            </c:strRef>
          </c:cat>
          <c:val>
            <c:numRef>
              <c:f>DASHBOARD!$H$4:$H$13</c:f>
              <c:numCache/>
            </c:numRef>
          </c:val>
        </c:ser>
        <c:axId val="2040519301"/>
        <c:axId val="1235393339"/>
      </c:barChart>
      <c:catAx>
        <c:axId val="2040519301"/>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a:solidFill>
                  <a:srgbClr val="000000"/>
                </a:solidFill>
                <a:latin typeface="+mn-lt"/>
              </a:defRPr>
            </a:pPr>
          </a:p>
        </c:txPr>
        <c:crossAx val="1235393339"/>
      </c:catAx>
      <c:valAx>
        <c:axId val="1235393339"/>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a:solidFill>
                  <a:srgbClr val="000000"/>
                </a:solidFill>
                <a:latin typeface="+mn-lt"/>
              </a:defRPr>
            </a:pPr>
          </a:p>
        </c:txPr>
        <c:crossAx val="2040519301"/>
      </c:valAx>
    </c:plotArea>
    <c:plotVisOnly val="1"/>
  </c:chart>
</c:chartSpace>
</file>

<file path=xl/drawings/_rels/drawing9.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10</xdr:row>
      <xdr:rowOff>19050</xdr:rowOff>
    </xdr:from>
    <xdr:ext cx="11858625" cy="3086100"/>
    <xdr:graphicFrame>
      <xdr:nvGraphicFramePr>
        <xdr:cNvPr id="420543467" name="Chart 1" title="Biểu đồ"/>
        <xdr:cNvGraphicFramePr/>
      </xdr:nvGraphicFramePr>
      <xdr:xfrm>
        <a:off x="0" y="0"/>
        <a:ext cx="0" cy="0"/>
      </xdr:xfrm>
      <a:graphic>
        <a:graphicData uri="http://schemas.openxmlformats.org/drawingml/2006/chart">
          <c:chart r:id="rId1"/>
        </a:graphicData>
      </a:graphic>
    </xdr:graphicFrame>
    <xdr:clientData fLocksWithSheet="0"/>
  </xdr:oneCellAnchor>
</xdr:wsDr>
</file>

<file path=xl/tables/table1.xml><?xml version="1.0" encoding="utf-8"?>
<table xmlns="http://schemas.openxmlformats.org/spreadsheetml/2006/main" ref="A1:C118" displayName="DanhMucDonVi" name="DanhMucDonVi" id="1">
  <tableColumns count="3">
    <tableColumn name="STT" id="1"/>
    <tableColumn name="Nhóm đơn vị" id="2"/>
    <tableColumn name="Tên đơn vị" id="3"/>
  </tableColumns>
  <tableStyleInfo name="DM_DON_VI-style" showColumnStripes="0" showFirstColumn="1" showLastColumn="1" showRowStripes="1"/>
</table>
</file>

<file path=xl/tables/table2.xml><?xml version="1.0" encoding="utf-8"?>
<table xmlns="http://schemas.openxmlformats.org/spreadsheetml/2006/main" ref="A1:K76" displayName="TopTTHC" name="TopTTHC" id="2">
  <tableColumns count="11">
    <tableColumn name="Xếp hạng" id="1"/>
    <tableColumn name="Tên đơn vị" id="2"/>
    <tableColumn name="Mã TTHC" id="3"/>
    <tableColumn name="Tên TTHC" id="4"/>
    <tableColumn name="Lĩnh vực" id="5"/>
    <tableColumn name="Tổng hồ sơ" id="6"/>
    <tableColumn name="Tỷ lệ trực tuyến" id="7"/>
    <tableColumn name="Tỷ lệ thay bằng dữ liệu" id="8"/>
    <tableColumn name="Điểm nghẽn" id="9"/>
    <tableColumn name="Điểm ưu tiên" id="10"/>
    <tableColumn name="Đề xuất tái cấu trúc" id="11"/>
  </tableColumns>
  <tableStyleInfo name="TOP_TTHC-style" showColumnStripes="0" showFirstColumn="1" showLastColumn="1" showRowStripes="1"/>
</table>
</file>

<file path=xl/tables/table3.xml><?xml version="1.0" encoding="utf-8"?>
<table xmlns="http://schemas.openxmlformats.org/spreadsheetml/2006/main" headerRowCount="0" ref="K77:K81" displayName="Table_1" name="Table_1" id="3">
  <tableColumns count="1">
    <tableColumn name="Column1" id="1"/>
  </tableColumns>
  <tableStyleInfo name="TOP_TTHC-style 2" showColumnStripes="0" showFirstColumn="1" showLastColumn="1" showRowStripes="1"/>
</table>
</file>

<file path=xl/tables/table4.xml><?xml version="1.0" encoding="utf-8"?>
<table xmlns="http://schemas.openxmlformats.org/spreadsheetml/2006/main" headerRowCount="0" ref="C93:C127" displayName="Table_2" name="Table_2" id="4">
  <tableColumns count="1">
    <tableColumn name="Column1" id="1"/>
  </tableColumns>
  <tableStyleInfo name="TOP_TTHC-style 3" showColumnStripes="0" showFirstColumn="1" showLastColumn="1" showRowStripes="1"/>
</table>
</file>

<file path=xl/tables/table5.xml><?xml version="1.0" encoding="utf-8"?>
<table xmlns="http://schemas.openxmlformats.org/spreadsheetml/2006/main" headerRowCount="0" ref="D93:D117" displayName="Table_3" name="Table_3" id="5">
  <tableColumns count="1">
    <tableColumn name="Column1" id="1"/>
  </tableColumns>
  <tableStyleInfo name="TOP_TTHC-style 4" showColumnStripes="0" showFirstColumn="1" showLastColumn="1" showRowStripes="1"/>
</table>
</file>

<file path=xl/tables/table6.xml><?xml version="1.0" encoding="utf-8"?>
<table xmlns="http://schemas.openxmlformats.org/spreadsheetml/2006/main" headerRowCount="0" ref="F93:F111" displayName="Table_4" name="Table_4" id="6">
  <tableColumns count="1">
    <tableColumn name="Column1" id="1"/>
  </tableColumns>
  <tableStyleInfo name="TOP_TTHC-style 5" showColumnStripes="0" showFirstColumn="1" showLastColumn="1" showRowStripes="1"/>
</table>
</file>

<file path=xl/tables/table7.xml><?xml version="1.0" encoding="utf-8"?>
<table xmlns="http://schemas.openxmlformats.org/spreadsheetml/2006/main" headerRowCount="0" ref="J113:K117" displayName="Table_5" name="Table_5" id="7">
  <tableColumns count="2">
    <tableColumn name="Column1" id="1"/>
    <tableColumn name="Column2" id="2"/>
  </tableColumns>
  <tableStyleInfo name="TOP_TTHC-style 6" showColumnStripes="0" showFirstColumn="1" showLastColumn="1" showRowStripes="1"/>
</table>
</file>

<file path=xl/tables/table8.xml><?xml version="1.0" encoding="utf-8"?>
<table xmlns="http://schemas.openxmlformats.org/spreadsheetml/2006/main" headerRowCount="0" ref="B118:B127" displayName="Table_6" name="Table_6" id="8">
  <tableColumns count="1">
    <tableColumn name="Column1" id="1"/>
  </tableColumns>
  <tableStyleInfo name="TOP_TTHC-style 7" showColumnStripes="0" showFirstColumn="1" showLastColumn="1" showRowStripes="1"/>
</table>
</file>

<file path=xl/tables/table9.xml><?xml version="1.0" encoding="utf-8"?>
<table xmlns="http://schemas.openxmlformats.org/spreadsheetml/2006/main" headerRowCount="0" ref="D118:I127" displayName="Table_7" name="Table_7" id="9">
  <tableColumns count="6">
    <tableColumn name="Column1" id="1"/>
    <tableColumn name="Column2" id="2"/>
    <tableColumn name="Column3" id="3"/>
    <tableColumn name="Column4" id="4"/>
    <tableColumn name="Column5" id="5"/>
    <tableColumn name="Column6" id="6"/>
  </tableColumns>
  <tableStyleInfo name="TOP_TTHC-style 8" showColumnStripes="0" showFirstColumn="1" showLastColumn="1" showRowStripes="1"/>
</table>
</file>

<file path=xl/tables/table10.xml><?xml version="1.0" encoding="utf-8"?>
<table xmlns="http://schemas.openxmlformats.org/spreadsheetml/2006/main" ref="A1:I118" displayName="TongHopDonVi" name="TongHopDonVi" id="10">
  <tableColumns count="9">
    <tableColumn name="STT" id="1"/>
    <tableColumn name="Nhóm đơn vị" id="2"/>
    <tableColumn name="Tên đơn vị" id="3"/>
    <tableColumn name="Số TTHC đã nhập" id="4"/>
    <tableColumn name="Tổng hồ sơ" id="5"/>
    <tableColumn name="Điểm ưu tiên TB" id="6"/>
    <tableColumn name="Điểm cao nhất" id="7"/>
    <tableColumn name="Tỷ lệ hoàn thành" id="8"/>
    <tableColumn name="Trạng thái" id="9"/>
  </tableColumns>
  <tableStyleInfo name="TONG_HOP_DON_VI-style" showColumnStripes="0" showFirstColumn="1" showLastColumn="1" showRowStripes="1"/>
</table>
</file>

<file path=xl/tables/table11.xml><?xml version="1.0" encoding="utf-8"?>
<table xmlns="http://schemas.openxmlformats.org/spreadsheetml/2006/main" ref="A5:AL600" displayName="NhapLieuTTHC" name="NhapLieuTTHC" id="11">
  <tableColumns count="38">
    <tableColumn name="STT" id="1"/>
    <tableColumn name="Nhóm đơn vị" id="2"/>
    <tableColumn name="Tên đơn vị" id="3"/>
    <tableColumn name="Thứ tự đề xuất (1-5)" id="4"/>
    <tableColumn name="Mã TTHC" id="5"/>
    <tableColumn name="Tên TTHC" id="6"/>
    <tableColumn name="Lĩnh vực" id="7"/>
    <tableColumn name="Cấp thực hiện" id="8"/>
    <tableColumn name="Kỳ thống kê" id="9"/>
    <tableColumn name="Nguồn số liệu" id="10"/>
    <tableColumn name="Tổng hồ sơ" id="11"/>
    <tableColumn name="Hồ sơ trực tuyến" id="12"/>
    <tableColumn name="Tỷ lệ trực tuyến" id="13"/>
    <tableColumn name="Hồ sơ phải bổ sung" id="14"/>
    <tableColumn name="Tỷ lệ phải bổ sung" id="15"/>
    <tableColumn name="Tổng TP hồ sơ" id="16"/>
    <tableColumn name="TP có thể/đã thay bằng dữ liệu" id="17"/>
    <tableColumn name="Tỷ lệ thay bằng dữ liệu" id="18"/>
    <tableColumn name="CSDL/Hệ thống có thể khai thác" id="19"/>
    <tableColumn name="Điểm nghẽn (0-5)" id="20"/>
    <tableColumn name="Mô tả điểm nghẽn" id="21"/>
    <tableColumn name="Đề xuất tái cấu trúc" id="22"/>
    <tableColumn name="Hiệu quả dự kiến" id="23"/>
    <tableColumn name="Điểm tần suất" id="24"/>
    <tableColumn name="Điểm trực tuyến" id="25"/>
    <tableColumn name="Điểm dữ liệu" id="26"/>
    <tableColumn name="Điểm bổ sung" id="27"/>
    <tableColumn name="Điểm nghẽn quy đổi" id="28"/>
    <tableColumn name="ĐIỂM ƯU TIÊN" id="29"/>
    <tableColumn name="XẾP HẠNG TOÀN TỈNH" id="30"/>
    <tableColumn name="Ghi chú" id="31"/>
    <tableColumn name="Column 32" id="32"/>
    <tableColumn name="Column 33" id="33"/>
    <tableColumn name="Column 34" id="34"/>
    <tableColumn name="Column 35" id="35"/>
    <tableColumn name="Column 36" id="36"/>
    <tableColumn name="Column 37" id="37"/>
    <tableColumn name="Column 38" id="38"/>
  </tableColumns>
  <tableStyleInfo name="NHAP_LIEU-style" showColumnStripes="0" showFirstColumn="1" showLastColumn="1" showRowStripes="1"/>
</table>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Carlito"/>
        <a:ea typeface="Carlito"/>
        <a:cs typeface="Carlito"/>
      </a:majorFont>
      <a:minorFont>
        <a:latin typeface="Carlito"/>
        <a:ea typeface="Carlito"/>
        <a:cs typeface="Carlito"/>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3"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 Id="rId11" Type="http://schemas.openxmlformats.org/officeDocument/2006/relationships/table" Target="../tables/table3.xml"/><Relationship Id="rId10" Type="http://schemas.openxmlformats.org/officeDocument/2006/relationships/table" Target="../tables/table2.xml"/><Relationship Id="rId13" Type="http://schemas.openxmlformats.org/officeDocument/2006/relationships/table" Target="../tables/table5.xml"/><Relationship Id="rId12" Type="http://schemas.openxmlformats.org/officeDocument/2006/relationships/table" Target="../tables/table4.xml"/><Relationship Id="rId15" Type="http://schemas.openxmlformats.org/officeDocument/2006/relationships/table" Target="../tables/table7.xml"/><Relationship Id="rId14" Type="http://schemas.openxmlformats.org/officeDocument/2006/relationships/table" Target="../tables/table6.xml"/><Relationship Id="rId17" Type="http://schemas.openxmlformats.org/officeDocument/2006/relationships/table" Target="../tables/table9.xml"/><Relationship Id="rId16" Type="http://schemas.openxmlformats.org/officeDocument/2006/relationships/table" Target="../tables/table8.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 Id="rId3" Type="http://schemas.openxmlformats.org/officeDocument/2006/relationships/table" Target="../tables/table10.xml"/></Relationships>
</file>

<file path=xl/worksheets/_rels/sheet8.xml.rels><?xml version="1.0" encoding="UTF-8" standalone="yes"?><Relationships xmlns="http://schemas.openxmlformats.org/package/2006/relationships"><Relationship Id="rId40" Type="http://schemas.openxmlformats.org/officeDocument/2006/relationships/hyperlink" Target="https://motcua.moj.gov.vn/" TargetMode="External"/><Relationship Id="rId190" Type="http://schemas.openxmlformats.org/officeDocument/2006/relationships/hyperlink" Target="https://motcua.angiang.gov.vn/" TargetMode="External"/><Relationship Id="rId42" Type="http://schemas.openxmlformats.org/officeDocument/2006/relationships/hyperlink" Target="https://motcua.moj.gov.vn/" TargetMode="External"/><Relationship Id="rId41" Type="http://schemas.openxmlformats.org/officeDocument/2006/relationships/hyperlink" Target="https://motcua.moj.gov.vn/" TargetMode="External"/><Relationship Id="rId44" Type="http://schemas.openxmlformats.org/officeDocument/2006/relationships/hyperlink" Target="https://motcua.angiang.gov.vn/" TargetMode="External"/><Relationship Id="rId194" Type="http://schemas.openxmlformats.org/officeDocument/2006/relationships/hyperlink" Target="https://motcua.angiang.gov.vn/" TargetMode="External"/><Relationship Id="rId43" Type="http://schemas.openxmlformats.org/officeDocument/2006/relationships/hyperlink" Target="https://motcua.angiang.gov.vn/" TargetMode="External"/><Relationship Id="rId193" Type="http://schemas.openxmlformats.org/officeDocument/2006/relationships/hyperlink" Target="https://motcua.angiang.gov.vn/" TargetMode="External"/><Relationship Id="rId46" Type="http://schemas.openxmlformats.org/officeDocument/2006/relationships/hyperlink" Target="https://motcua.moj.gov.vn/" TargetMode="External"/><Relationship Id="rId192" Type="http://schemas.openxmlformats.org/officeDocument/2006/relationships/hyperlink" Target="https://hokinhdoanh.dkkd.gov.vn/" TargetMode="External"/><Relationship Id="rId45" Type="http://schemas.openxmlformats.org/officeDocument/2006/relationships/hyperlink" Target="https://motcua.angiang.gov.vn/" TargetMode="External"/><Relationship Id="rId191" Type="http://schemas.openxmlformats.org/officeDocument/2006/relationships/hyperlink" Target="https://motcua.angiang.gov.vn/" TargetMode="External"/><Relationship Id="rId48" Type="http://schemas.openxmlformats.org/officeDocument/2006/relationships/hyperlink" Target="https://motcua.moj.gov.vn/" TargetMode="External"/><Relationship Id="rId187" Type="http://schemas.openxmlformats.org/officeDocument/2006/relationships/hyperlink" Target="https://motcua.moj.gov.vn/" TargetMode="External"/><Relationship Id="rId47" Type="http://schemas.openxmlformats.org/officeDocument/2006/relationships/hyperlink" Target="https://motcua.moj.gov.vn/" TargetMode="External"/><Relationship Id="rId186" Type="http://schemas.openxmlformats.org/officeDocument/2006/relationships/hyperlink" Target="https://motcua.moj.gov.vn/" TargetMode="External"/><Relationship Id="rId185" Type="http://schemas.openxmlformats.org/officeDocument/2006/relationships/hyperlink" Target="https://motcua.moj.gov.vn/" TargetMode="External"/><Relationship Id="rId49" Type="http://schemas.openxmlformats.org/officeDocument/2006/relationships/hyperlink" Target="https://motcua.angiang.gov.vn/" TargetMode="External"/><Relationship Id="rId184" Type="http://schemas.openxmlformats.org/officeDocument/2006/relationships/hyperlink" Target="https://motcua.moj.gov.vn/" TargetMode="External"/><Relationship Id="rId189" Type="http://schemas.openxmlformats.org/officeDocument/2006/relationships/hyperlink" Target="https://motcua.moj.gov.vn/" TargetMode="External"/><Relationship Id="rId188" Type="http://schemas.openxmlformats.org/officeDocument/2006/relationships/hyperlink" Target="https://motcua.moj.gov.vn/" TargetMode="External"/><Relationship Id="rId31" Type="http://schemas.openxmlformats.org/officeDocument/2006/relationships/hyperlink" Target="https://motcua.angiang.gov.vn/" TargetMode="External"/><Relationship Id="rId30" Type="http://schemas.openxmlformats.org/officeDocument/2006/relationships/hyperlink" Target="https://motcua.angiang.gov.vn/" TargetMode="External"/><Relationship Id="rId33" Type="http://schemas.openxmlformats.org/officeDocument/2006/relationships/hyperlink" Target="https://motcua.moj.gov.vn/" TargetMode="External"/><Relationship Id="rId183" Type="http://schemas.openxmlformats.org/officeDocument/2006/relationships/hyperlink" Target="https://motcua.moj.gov.vn/" TargetMode="External"/><Relationship Id="rId32" Type="http://schemas.openxmlformats.org/officeDocument/2006/relationships/hyperlink" Target="https://motcua.angiang.gov.vn/" TargetMode="External"/><Relationship Id="rId182" Type="http://schemas.openxmlformats.org/officeDocument/2006/relationships/hyperlink" Target="https://motcua.angiang.gov.vn/" TargetMode="External"/><Relationship Id="rId35" Type="http://schemas.openxmlformats.org/officeDocument/2006/relationships/hyperlink" Target="https://motcua.angiang.gov.vn/" TargetMode="External"/><Relationship Id="rId181" Type="http://schemas.openxmlformats.org/officeDocument/2006/relationships/hyperlink" Target="https://motcua.moj.gov.vn/" TargetMode="External"/><Relationship Id="rId34" Type="http://schemas.openxmlformats.org/officeDocument/2006/relationships/hyperlink" Target="https://motcua.moj.gov.vn/" TargetMode="External"/><Relationship Id="rId180" Type="http://schemas.openxmlformats.org/officeDocument/2006/relationships/hyperlink" Target="https://motcua.moj.gov.vn/" TargetMode="External"/><Relationship Id="rId37" Type="http://schemas.openxmlformats.org/officeDocument/2006/relationships/hyperlink" Target="https://motcua.angiang.gov.vn/" TargetMode="External"/><Relationship Id="rId176" Type="http://schemas.openxmlformats.org/officeDocument/2006/relationships/hyperlink" Target="https://motcua.moj.gov.vn/" TargetMode="External"/><Relationship Id="rId297" Type="http://schemas.openxmlformats.org/officeDocument/2006/relationships/hyperlink" Target="https://motcua.moj.gov.vn/" TargetMode="External"/><Relationship Id="rId36" Type="http://schemas.openxmlformats.org/officeDocument/2006/relationships/hyperlink" Target="https://motcua.moj.gov.vn/" TargetMode="External"/><Relationship Id="rId175" Type="http://schemas.openxmlformats.org/officeDocument/2006/relationships/hyperlink" Target="https://motcua.moj.gov.vn/" TargetMode="External"/><Relationship Id="rId296" Type="http://schemas.openxmlformats.org/officeDocument/2006/relationships/hyperlink" Target="https://motcua.moj.gov.vn/" TargetMode="External"/><Relationship Id="rId39" Type="http://schemas.openxmlformats.org/officeDocument/2006/relationships/hyperlink" Target="https://motcua.moj.gov.vn/" TargetMode="External"/><Relationship Id="rId174" Type="http://schemas.openxmlformats.org/officeDocument/2006/relationships/hyperlink" Target="https://motcua.moj.gov.vn/" TargetMode="External"/><Relationship Id="rId295" Type="http://schemas.openxmlformats.org/officeDocument/2006/relationships/hyperlink" Target="https://motcua.moj.gov.vn/" TargetMode="External"/><Relationship Id="rId38" Type="http://schemas.openxmlformats.org/officeDocument/2006/relationships/hyperlink" Target="https://motcua.moj.gov.vn/" TargetMode="External"/><Relationship Id="rId173" Type="http://schemas.openxmlformats.org/officeDocument/2006/relationships/hyperlink" Target="https://motcua.moj.gov.vn/" TargetMode="External"/><Relationship Id="rId294" Type="http://schemas.openxmlformats.org/officeDocument/2006/relationships/hyperlink" Target="https://motcua.moj.gov.vn/" TargetMode="External"/><Relationship Id="rId179" Type="http://schemas.openxmlformats.org/officeDocument/2006/relationships/hyperlink" Target="https://motcua.moj.gov.vn/" TargetMode="External"/><Relationship Id="rId178" Type="http://schemas.openxmlformats.org/officeDocument/2006/relationships/hyperlink" Target="https://motcua.moj.gov.vn/" TargetMode="External"/><Relationship Id="rId299" Type="http://schemas.openxmlformats.org/officeDocument/2006/relationships/hyperlink" Target="https://motcua.moj.gov.vn/" TargetMode="External"/><Relationship Id="rId177" Type="http://schemas.openxmlformats.org/officeDocument/2006/relationships/hyperlink" Target="https://motcua.moj.gov.vn/" TargetMode="External"/><Relationship Id="rId298" Type="http://schemas.openxmlformats.org/officeDocument/2006/relationships/hyperlink" Target="https://motcua.moj.gov.vn/" TargetMode="External"/><Relationship Id="rId20" Type="http://schemas.openxmlformats.org/officeDocument/2006/relationships/hyperlink" Target="https://motcua.moj.gov.vn/" TargetMode="External"/><Relationship Id="rId22" Type="http://schemas.openxmlformats.org/officeDocument/2006/relationships/hyperlink" Target="https://motcua.moj.gov.vn/" TargetMode="External"/><Relationship Id="rId21" Type="http://schemas.openxmlformats.org/officeDocument/2006/relationships/hyperlink" Target="https://motcua.moj.gov.vn/" TargetMode="External"/><Relationship Id="rId24" Type="http://schemas.openxmlformats.org/officeDocument/2006/relationships/hyperlink" Target="https://motcua.moj.gov.vn/" TargetMode="External"/><Relationship Id="rId23" Type="http://schemas.openxmlformats.org/officeDocument/2006/relationships/hyperlink" Target="https://motcua.moj.gov.vn/" TargetMode="External"/><Relationship Id="rId26" Type="http://schemas.openxmlformats.org/officeDocument/2006/relationships/hyperlink" Target="https://motcua.moh.gov.vn/" TargetMode="External"/><Relationship Id="rId25" Type="http://schemas.openxmlformats.org/officeDocument/2006/relationships/hyperlink" Target="https://motcua.moj.gov.vn/" TargetMode="External"/><Relationship Id="rId28" Type="http://schemas.openxmlformats.org/officeDocument/2006/relationships/hyperlink" Target="https://motcua.angiang.gov.vn/" TargetMode="External"/><Relationship Id="rId27" Type="http://schemas.openxmlformats.org/officeDocument/2006/relationships/hyperlink" Target="https://motcua.moj.gov.vn/" TargetMode="External"/><Relationship Id="rId29" Type="http://schemas.openxmlformats.org/officeDocument/2006/relationships/hyperlink" Target="https://motcua.angiang.gov.vn/" TargetMode="External"/><Relationship Id="rId11" Type="http://schemas.openxmlformats.org/officeDocument/2006/relationships/hyperlink" Target="https://motcua.moj.gov.vn/" TargetMode="External"/><Relationship Id="rId10" Type="http://schemas.openxmlformats.org/officeDocument/2006/relationships/hyperlink" Target="https://motcua.moj.gov.vn/" TargetMode="External"/><Relationship Id="rId13" Type="http://schemas.openxmlformats.org/officeDocument/2006/relationships/hyperlink" Target="https://motcua.moj.gov.vn/" TargetMode="External"/><Relationship Id="rId12" Type="http://schemas.openxmlformats.org/officeDocument/2006/relationships/hyperlink" Target="https://motcua.moj.gov.vn/" TargetMode="External"/><Relationship Id="rId15" Type="http://schemas.openxmlformats.org/officeDocument/2006/relationships/hyperlink" Target="https://motcua.moj.gov.vn/" TargetMode="External"/><Relationship Id="rId198" Type="http://schemas.openxmlformats.org/officeDocument/2006/relationships/hyperlink" Target="https://motcua.angiang.gov.vn/" TargetMode="External"/><Relationship Id="rId14" Type="http://schemas.openxmlformats.org/officeDocument/2006/relationships/hyperlink" Target="https://motcua.moj.gov.vn/" TargetMode="External"/><Relationship Id="rId197" Type="http://schemas.openxmlformats.org/officeDocument/2006/relationships/hyperlink" Target="https://motcua.angiang.gov.vn/" TargetMode="External"/><Relationship Id="rId17" Type="http://schemas.openxmlformats.org/officeDocument/2006/relationships/hyperlink" Target="https://motcua.moj.gov.vn/vi/" TargetMode="External"/><Relationship Id="rId196" Type="http://schemas.openxmlformats.org/officeDocument/2006/relationships/hyperlink" Target="https://motcua.angiang.gov.vn/" TargetMode="External"/><Relationship Id="rId16" Type="http://schemas.openxmlformats.org/officeDocument/2006/relationships/hyperlink" Target="https://motcua.moj.gov.vn/vi/" TargetMode="External"/><Relationship Id="rId195" Type="http://schemas.openxmlformats.org/officeDocument/2006/relationships/hyperlink" Target="https://motcua.angiang.gov.vn/" TargetMode="External"/><Relationship Id="rId19" Type="http://schemas.openxmlformats.org/officeDocument/2006/relationships/hyperlink" Target="https://motcuabxd.moc.gov.vn/" TargetMode="External"/><Relationship Id="rId18" Type="http://schemas.openxmlformats.org/officeDocument/2006/relationships/hyperlink" Target="https://motcua.angiang.gov.vn/" TargetMode="External"/><Relationship Id="rId199" Type="http://schemas.openxmlformats.org/officeDocument/2006/relationships/hyperlink" Target="https://motcua.angiang.gov.vn/" TargetMode="External"/><Relationship Id="rId84" Type="http://schemas.openxmlformats.org/officeDocument/2006/relationships/hyperlink" Target="https://motcua.angiang.gov.vn/" TargetMode="External"/><Relationship Id="rId83" Type="http://schemas.openxmlformats.org/officeDocument/2006/relationships/hyperlink" Target="https://motcua.angiang.gov.vn/" TargetMode="External"/><Relationship Id="rId86" Type="http://schemas.openxmlformats.org/officeDocument/2006/relationships/hyperlink" Target="https://motcua.angiang.gov.vn/" TargetMode="External"/><Relationship Id="rId85" Type="http://schemas.openxmlformats.org/officeDocument/2006/relationships/hyperlink" Target="https://motcua.angiang.gov.vn/" TargetMode="External"/><Relationship Id="rId88" Type="http://schemas.openxmlformats.org/officeDocument/2006/relationships/hyperlink" Target="https://motcua.angiang.gov.vn/" TargetMode="External"/><Relationship Id="rId150" Type="http://schemas.openxmlformats.org/officeDocument/2006/relationships/hyperlink" Target="https://motcua.moj.gov.vn/" TargetMode="External"/><Relationship Id="rId271" Type="http://schemas.openxmlformats.org/officeDocument/2006/relationships/hyperlink" Target="https://motcua.angiang.gov.vn/" TargetMode="External"/><Relationship Id="rId87" Type="http://schemas.openxmlformats.org/officeDocument/2006/relationships/hyperlink" Target="https://motcua.angiang.gov.vn/" TargetMode="External"/><Relationship Id="rId270" Type="http://schemas.openxmlformats.org/officeDocument/2006/relationships/hyperlink" Target="https://motcua.angiang.gov.vn/" TargetMode="External"/><Relationship Id="rId89" Type="http://schemas.openxmlformats.org/officeDocument/2006/relationships/hyperlink" Target="https://dangnhap.dkkd.gov.vn/" TargetMode="External"/><Relationship Id="rId80" Type="http://schemas.openxmlformats.org/officeDocument/2006/relationships/hyperlink" Target="https://motcua.moh.gov.vn/" TargetMode="External"/><Relationship Id="rId82" Type="http://schemas.openxmlformats.org/officeDocument/2006/relationships/hyperlink" Target="https://motcua.angiang.gov.vn/" TargetMode="External"/><Relationship Id="rId81" Type="http://schemas.openxmlformats.org/officeDocument/2006/relationships/hyperlink" Target="https://motcua.angiang.gov.vn/" TargetMode="External"/><Relationship Id="rId1" Type="http://schemas.openxmlformats.org/officeDocument/2006/relationships/hyperlink" Target="https://dichvucongbyt.moh.gov.vn/procedure/detail/69250a21894ca532efc0924f" TargetMode="External"/><Relationship Id="rId2" Type="http://schemas.openxmlformats.org/officeDocument/2006/relationships/hyperlink" Target="https://dichvucongbyt.moh.gov.vn/procedure/detail/692501a327a0c44efafc1b92" TargetMode="External"/><Relationship Id="rId3" Type="http://schemas.openxmlformats.org/officeDocument/2006/relationships/hyperlink" Target="https://motcua.angiang.gov/" TargetMode="External"/><Relationship Id="rId149" Type="http://schemas.openxmlformats.org/officeDocument/2006/relationships/hyperlink" Target="https://motcua.moj.gov.vn/" TargetMode="External"/><Relationship Id="rId4" Type="http://schemas.openxmlformats.org/officeDocument/2006/relationships/hyperlink" Target="https://motcua.angiang.gov.vn" TargetMode="External"/><Relationship Id="rId148" Type="http://schemas.openxmlformats.org/officeDocument/2006/relationships/hyperlink" Target="https://motcua.angiang.gov.vn/" TargetMode="External"/><Relationship Id="rId269" Type="http://schemas.openxmlformats.org/officeDocument/2006/relationships/hyperlink" Target="https://motcua.moj.gov.vn/" TargetMode="External"/><Relationship Id="rId9" Type="http://schemas.openxmlformats.org/officeDocument/2006/relationships/hyperlink" Target="https://motcua.moj.gov.vn/" TargetMode="External"/><Relationship Id="rId143" Type="http://schemas.openxmlformats.org/officeDocument/2006/relationships/hyperlink" Target="https://motcua.angiang.gov.vn/" TargetMode="External"/><Relationship Id="rId264" Type="http://schemas.openxmlformats.org/officeDocument/2006/relationships/hyperlink" Target="https://motcua.moj.gov.vn/" TargetMode="External"/><Relationship Id="rId142" Type="http://schemas.openxmlformats.org/officeDocument/2006/relationships/hyperlink" Target="https://motcua.angiang.gov.vn/" TargetMode="External"/><Relationship Id="rId263" Type="http://schemas.openxmlformats.org/officeDocument/2006/relationships/hyperlink" Target="https://motcua.moj.gov.vn/" TargetMode="External"/><Relationship Id="rId141" Type="http://schemas.openxmlformats.org/officeDocument/2006/relationships/hyperlink" Target="https://motcua.angiang.gov.vn/" TargetMode="External"/><Relationship Id="rId262" Type="http://schemas.openxmlformats.org/officeDocument/2006/relationships/hyperlink" Target="https://motcua.moj.gov.vn/" TargetMode="External"/><Relationship Id="rId140" Type="http://schemas.openxmlformats.org/officeDocument/2006/relationships/hyperlink" Target="https://motcua.angiang.gov.vn/" TargetMode="External"/><Relationship Id="rId261" Type="http://schemas.openxmlformats.org/officeDocument/2006/relationships/hyperlink" Target="https://motcua.moj.gov.vn/" TargetMode="External"/><Relationship Id="rId5" Type="http://schemas.openxmlformats.org/officeDocument/2006/relationships/hyperlink" Target="https://motcua.moj.gov.vn" TargetMode="External"/><Relationship Id="rId147" Type="http://schemas.openxmlformats.org/officeDocument/2006/relationships/hyperlink" Target="https://motcua.angiang.gov.vn/" TargetMode="External"/><Relationship Id="rId268" Type="http://schemas.openxmlformats.org/officeDocument/2006/relationships/hyperlink" Target="https://motcua.angiang.gov.vn/" TargetMode="External"/><Relationship Id="rId6" Type="http://schemas.openxmlformats.org/officeDocument/2006/relationships/hyperlink" Target="https://motcua.moh.gov.vn/" TargetMode="External"/><Relationship Id="rId146" Type="http://schemas.openxmlformats.org/officeDocument/2006/relationships/hyperlink" Target="https://motcua.angiang.gov.vn/" TargetMode="External"/><Relationship Id="rId267" Type="http://schemas.openxmlformats.org/officeDocument/2006/relationships/hyperlink" Target="https://motcua.angiang.gov.vn/" TargetMode="External"/><Relationship Id="rId7" Type="http://schemas.openxmlformats.org/officeDocument/2006/relationships/hyperlink" Target="https://motcua.moj.gov.vn/" TargetMode="External"/><Relationship Id="rId145" Type="http://schemas.openxmlformats.org/officeDocument/2006/relationships/hyperlink" Target="https://motcua.angiang.gov.vn/" TargetMode="External"/><Relationship Id="rId266" Type="http://schemas.openxmlformats.org/officeDocument/2006/relationships/hyperlink" Target="https://motcua.moj.gov.vn/" TargetMode="External"/><Relationship Id="rId8" Type="http://schemas.openxmlformats.org/officeDocument/2006/relationships/hyperlink" Target="https://motcua.moj.gov.vn/" TargetMode="External"/><Relationship Id="rId144" Type="http://schemas.openxmlformats.org/officeDocument/2006/relationships/hyperlink" Target="https://motcua.angiang.gov.vn/" TargetMode="External"/><Relationship Id="rId265" Type="http://schemas.openxmlformats.org/officeDocument/2006/relationships/hyperlink" Target="https://motcua.moj.gov.vn/" TargetMode="External"/><Relationship Id="rId73" Type="http://schemas.openxmlformats.org/officeDocument/2006/relationships/hyperlink" Target="https://motcua.moj.gov.vn/" TargetMode="External"/><Relationship Id="rId72" Type="http://schemas.openxmlformats.org/officeDocument/2006/relationships/hyperlink" Target="https://motcua.moj.gov.vn/" TargetMode="External"/><Relationship Id="rId75" Type="http://schemas.openxmlformats.org/officeDocument/2006/relationships/hyperlink" Target="https://hokinhdoanh.dkkd.gov.vn/" TargetMode="External"/><Relationship Id="rId74" Type="http://schemas.openxmlformats.org/officeDocument/2006/relationships/hyperlink" Target="https://motcua.moj.gov.vn/" TargetMode="External"/><Relationship Id="rId77" Type="http://schemas.openxmlformats.org/officeDocument/2006/relationships/hyperlink" Target="https://motcua.angiang.gov.vn/" TargetMode="External"/><Relationship Id="rId260" Type="http://schemas.openxmlformats.org/officeDocument/2006/relationships/hyperlink" Target="https://motcua.angiang.gov.vn/" TargetMode="External"/><Relationship Id="rId76" Type="http://schemas.openxmlformats.org/officeDocument/2006/relationships/hyperlink" Target="https://motcua.angiang.gov.vn/" TargetMode="External"/><Relationship Id="rId79" Type="http://schemas.openxmlformats.org/officeDocument/2006/relationships/hyperlink" Target="https://motcua.angiang.gov.vn/" TargetMode="External"/><Relationship Id="rId78" Type="http://schemas.openxmlformats.org/officeDocument/2006/relationships/hyperlink" Target="https://motcua.angiang.gov.vn/" TargetMode="External"/><Relationship Id="rId71" Type="http://schemas.openxmlformats.org/officeDocument/2006/relationships/hyperlink" Target="https://motcua.moj.gov.vn/" TargetMode="External"/><Relationship Id="rId70" Type="http://schemas.openxmlformats.org/officeDocument/2006/relationships/hyperlink" Target="https://motcua.moj.gov.vn/" TargetMode="External"/><Relationship Id="rId139" Type="http://schemas.openxmlformats.org/officeDocument/2006/relationships/hyperlink" Target="https://motcua.angiang.gov.vn/" TargetMode="External"/><Relationship Id="rId138" Type="http://schemas.openxmlformats.org/officeDocument/2006/relationships/hyperlink" Target="https://motcua.angiang.gov.vn/" TargetMode="External"/><Relationship Id="rId259" Type="http://schemas.openxmlformats.org/officeDocument/2006/relationships/hyperlink" Target="https://motcua.angiang.gov.vn/" TargetMode="External"/><Relationship Id="rId137" Type="http://schemas.openxmlformats.org/officeDocument/2006/relationships/hyperlink" Target="https://motcua.angiang.gov.vn/" TargetMode="External"/><Relationship Id="rId258" Type="http://schemas.openxmlformats.org/officeDocument/2006/relationships/hyperlink" Target="https://motcua.angiang.gov.vn/" TargetMode="External"/><Relationship Id="rId132" Type="http://schemas.openxmlformats.org/officeDocument/2006/relationships/hyperlink" Target="https://motcua.angiang.gov.vn/" TargetMode="External"/><Relationship Id="rId253" Type="http://schemas.openxmlformats.org/officeDocument/2006/relationships/hyperlink" Target="https://motcua.angiang.gov.vn/" TargetMode="External"/><Relationship Id="rId131" Type="http://schemas.openxmlformats.org/officeDocument/2006/relationships/hyperlink" Target="https://motcua.angiang.gov.vn/" TargetMode="External"/><Relationship Id="rId252" Type="http://schemas.openxmlformats.org/officeDocument/2006/relationships/hyperlink" Target="https://motcua.moj.gov.vn/" TargetMode="External"/><Relationship Id="rId373" Type="http://schemas.openxmlformats.org/officeDocument/2006/relationships/drawing" Target="../drawings/drawing8.xml"/><Relationship Id="rId130" Type="http://schemas.openxmlformats.org/officeDocument/2006/relationships/hyperlink" Target="https://motcua.angiang.gov.vn/" TargetMode="External"/><Relationship Id="rId251" Type="http://schemas.openxmlformats.org/officeDocument/2006/relationships/hyperlink" Target="https://motcua.moj.gov.vn/" TargetMode="External"/><Relationship Id="rId372" Type="http://schemas.openxmlformats.org/officeDocument/2006/relationships/hyperlink" Target="https://motcua.angiang.gov.vn/" TargetMode="External"/><Relationship Id="rId250" Type="http://schemas.openxmlformats.org/officeDocument/2006/relationships/hyperlink" Target="https://motcua.angiang.gov.vn/" TargetMode="External"/><Relationship Id="rId371" Type="http://schemas.openxmlformats.org/officeDocument/2006/relationships/hyperlink" Target="https://hokinhdoanh.dkkd.gov.vn/" TargetMode="External"/><Relationship Id="rId136" Type="http://schemas.openxmlformats.org/officeDocument/2006/relationships/hyperlink" Target="https://motcua.angiang.gov.vn/" TargetMode="External"/><Relationship Id="rId257" Type="http://schemas.openxmlformats.org/officeDocument/2006/relationships/hyperlink" Target="https://motcua.angiang.gov.vn/" TargetMode="External"/><Relationship Id="rId135" Type="http://schemas.openxmlformats.org/officeDocument/2006/relationships/hyperlink" Target="https://motcua.angiang.gov.vn/" TargetMode="External"/><Relationship Id="rId256" Type="http://schemas.openxmlformats.org/officeDocument/2006/relationships/hyperlink" Target="https://motcua.angiang.gov.vn/" TargetMode="External"/><Relationship Id="rId134" Type="http://schemas.openxmlformats.org/officeDocument/2006/relationships/hyperlink" Target="https://motcua.angiang.gov.vn/" TargetMode="External"/><Relationship Id="rId255" Type="http://schemas.openxmlformats.org/officeDocument/2006/relationships/hyperlink" Target="https://motcua.angiang.gov.vn/" TargetMode="External"/><Relationship Id="rId133" Type="http://schemas.openxmlformats.org/officeDocument/2006/relationships/hyperlink" Target="https://motcua.angiang.gov.vn/" TargetMode="External"/><Relationship Id="rId254" Type="http://schemas.openxmlformats.org/officeDocument/2006/relationships/hyperlink" Target="https://motcua.angiang.gov.vn/" TargetMode="External"/><Relationship Id="rId375" Type="http://schemas.openxmlformats.org/officeDocument/2006/relationships/table" Target="../tables/table11.xml"/><Relationship Id="rId62" Type="http://schemas.openxmlformats.org/officeDocument/2006/relationships/hyperlink" Target="https://motcua.moj.gov.vn/" TargetMode="External"/><Relationship Id="rId61" Type="http://schemas.openxmlformats.org/officeDocument/2006/relationships/hyperlink" Target="https://motcua.moj.gov.vn/" TargetMode="External"/><Relationship Id="rId64" Type="http://schemas.openxmlformats.org/officeDocument/2006/relationships/hyperlink" Target="https://motcua.moj.gov.vn/" TargetMode="External"/><Relationship Id="rId63" Type="http://schemas.openxmlformats.org/officeDocument/2006/relationships/hyperlink" Target="https://motcua.moj.gov.vn/" TargetMode="External"/><Relationship Id="rId66" Type="http://schemas.openxmlformats.org/officeDocument/2006/relationships/hyperlink" Target="https://motcua.angiang.gov.vn/" TargetMode="External"/><Relationship Id="rId172" Type="http://schemas.openxmlformats.org/officeDocument/2006/relationships/hyperlink" Target="https://motcua.moj.gov.vn/" TargetMode="External"/><Relationship Id="rId293" Type="http://schemas.openxmlformats.org/officeDocument/2006/relationships/hyperlink" Target="https://hokinhdoanh.dkkd.gov.vn/" TargetMode="External"/><Relationship Id="rId65" Type="http://schemas.openxmlformats.org/officeDocument/2006/relationships/hyperlink" Target="https://motcua.moj.gov.vn/" TargetMode="External"/><Relationship Id="rId171" Type="http://schemas.openxmlformats.org/officeDocument/2006/relationships/hyperlink" Target="https://motcua.moj.gov.vn/" TargetMode="External"/><Relationship Id="rId292" Type="http://schemas.openxmlformats.org/officeDocument/2006/relationships/hyperlink" Target="https://hokinhdoanh.dkkd.gov.vn/" TargetMode="External"/><Relationship Id="rId68" Type="http://schemas.openxmlformats.org/officeDocument/2006/relationships/hyperlink" Target="https://motcua.angiang.gov.vn/" TargetMode="External"/><Relationship Id="rId170" Type="http://schemas.openxmlformats.org/officeDocument/2006/relationships/hyperlink" Target="https://hokinhdoanh.dkkd.gov.vn/" TargetMode="External"/><Relationship Id="rId291" Type="http://schemas.openxmlformats.org/officeDocument/2006/relationships/hyperlink" Target="https://motcua.angiang.gov.vn/" TargetMode="External"/><Relationship Id="rId67" Type="http://schemas.openxmlformats.org/officeDocument/2006/relationships/hyperlink" Target="https://motcua.angiang.gov.vn/" TargetMode="External"/><Relationship Id="rId290" Type="http://schemas.openxmlformats.org/officeDocument/2006/relationships/hyperlink" Target="https://motcua.angiang.gov.vn/" TargetMode="External"/><Relationship Id="rId60" Type="http://schemas.openxmlformats.org/officeDocument/2006/relationships/hyperlink" Target="https://motcua.moj.gov.vn/" TargetMode="External"/><Relationship Id="rId165" Type="http://schemas.openxmlformats.org/officeDocument/2006/relationships/hyperlink" Target="https://motcua.moj.gov.vn/" TargetMode="External"/><Relationship Id="rId286" Type="http://schemas.openxmlformats.org/officeDocument/2006/relationships/hyperlink" Target="https://motcua.moj.gov.vn/" TargetMode="External"/><Relationship Id="rId69" Type="http://schemas.openxmlformats.org/officeDocument/2006/relationships/hyperlink" Target="https://motcua.moj.gov.vn/" TargetMode="External"/><Relationship Id="rId164" Type="http://schemas.openxmlformats.org/officeDocument/2006/relationships/hyperlink" Target="https://motcua.moj.gov.vn/" TargetMode="External"/><Relationship Id="rId285" Type="http://schemas.openxmlformats.org/officeDocument/2006/relationships/hyperlink" Target="https://motcua.angiang.gov.vn/" TargetMode="External"/><Relationship Id="rId163" Type="http://schemas.openxmlformats.org/officeDocument/2006/relationships/hyperlink" Target="https://motcua.moj.gov.vn/" TargetMode="External"/><Relationship Id="rId284" Type="http://schemas.openxmlformats.org/officeDocument/2006/relationships/hyperlink" Target="https://dangkyhkd.dkkd.gov.vn" TargetMode="External"/><Relationship Id="rId162" Type="http://schemas.openxmlformats.org/officeDocument/2006/relationships/hyperlink" Target="https://motcua.moj.gov.vn/" TargetMode="External"/><Relationship Id="rId283" Type="http://schemas.openxmlformats.org/officeDocument/2006/relationships/hyperlink" Target="https://motcua.angiang.gov.vn/" TargetMode="External"/><Relationship Id="rId169" Type="http://schemas.openxmlformats.org/officeDocument/2006/relationships/hyperlink" Target="https://motcua.moj.gov.vn/" TargetMode="External"/><Relationship Id="rId168" Type="http://schemas.openxmlformats.org/officeDocument/2006/relationships/hyperlink" Target="https://motcua.moj.gov.vn/" TargetMode="External"/><Relationship Id="rId289" Type="http://schemas.openxmlformats.org/officeDocument/2006/relationships/hyperlink" Target="https://motcua.moj.gov.vn/" TargetMode="External"/><Relationship Id="rId167" Type="http://schemas.openxmlformats.org/officeDocument/2006/relationships/hyperlink" Target="https://motcua.angiang.gov.vn/" TargetMode="External"/><Relationship Id="rId288" Type="http://schemas.openxmlformats.org/officeDocument/2006/relationships/hyperlink" Target="https://motcua.moj.gov.vn/" TargetMode="External"/><Relationship Id="rId166" Type="http://schemas.openxmlformats.org/officeDocument/2006/relationships/hyperlink" Target="https://motcua.moj.gov.vn/" TargetMode="External"/><Relationship Id="rId287" Type="http://schemas.openxmlformats.org/officeDocument/2006/relationships/hyperlink" Target="https://motcua.moj.gov.vn/" TargetMode="External"/><Relationship Id="rId51" Type="http://schemas.openxmlformats.org/officeDocument/2006/relationships/hyperlink" Target="https://motcua.angiang.gov.vn/" TargetMode="External"/><Relationship Id="rId50" Type="http://schemas.openxmlformats.org/officeDocument/2006/relationships/hyperlink" Target="https://motcua.moj.gov.vn/" TargetMode="External"/><Relationship Id="rId53" Type="http://schemas.openxmlformats.org/officeDocument/2006/relationships/hyperlink" Target="https://motcua.angiang.gov.vn/" TargetMode="External"/><Relationship Id="rId52" Type="http://schemas.openxmlformats.org/officeDocument/2006/relationships/hyperlink" Target="https://motcua.angiang.gov.vn/" TargetMode="External"/><Relationship Id="rId55" Type="http://schemas.openxmlformats.org/officeDocument/2006/relationships/hyperlink" Target="https://motcua.angiang.gov.vn/" TargetMode="External"/><Relationship Id="rId161" Type="http://schemas.openxmlformats.org/officeDocument/2006/relationships/hyperlink" Target="https://motcua.moj.gov.vn/" TargetMode="External"/><Relationship Id="rId282" Type="http://schemas.openxmlformats.org/officeDocument/2006/relationships/hyperlink" Target="https://motcua.angiang.gov.vn/" TargetMode="External"/><Relationship Id="rId54" Type="http://schemas.openxmlformats.org/officeDocument/2006/relationships/hyperlink" Target="https://motcua.angiang.gov.vn/" TargetMode="External"/><Relationship Id="rId160" Type="http://schemas.openxmlformats.org/officeDocument/2006/relationships/hyperlink" Target="https://motcua.moj.gov.vn/" TargetMode="External"/><Relationship Id="rId281" Type="http://schemas.openxmlformats.org/officeDocument/2006/relationships/hyperlink" Target="https://motcua.angiang.gov.vn/" TargetMode="External"/><Relationship Id="rId57" Type="http://schemas.openxmlformats.org/officeDocument/2006/relationships/hyperlink" Target="https://motcua.moj.gov.vn/" TargetMode="External"/><Relationship Id="rId280" Type="http://schemas.openxmlformats.org/officeDocument/2006/relationships/hyperlink" Target="https://motcua.angiang.gov.vn/" TargetMode="External"/><Relationship Id="rId56" Type="http://schemas.openxmlformats.org/officeDocument/2006/relationships/hyperlink" Target="https://motcua.moj.gov.vn/" TargetMode="External"/><Relationship Id="rId159" Type="http://schemas.openxmlformats.org/officeDocument/2006/relationships/hyperlink" Target="https://motcua.moj.gov.vn/" TargetMode="External"/><Relationship Id="rId59" Type="http://schemas.openxmlformats.org/officeDocument/2006/relationships/hyperlink" Target="https://motcua.angiang.gov.vn" TargetMode="External"/><Relationship Id="rId154" Type="http://schemas.openxmlformats.org/officeDocument/2006/relationships/hyperlink" Target="https://motcua.moj.gov.vn/" TargetMode="External"/><Relationship Id="rId275" Type="http://schemas.openxmlformats.org/officeDocument/2006/relationships/hyperlink" Target="https://motcua.angiang.gov.vn/" TargetMode="External"/><Relationship Id="rId58" Type="http://schemas.openxmlformats.org/officeDocument/2006/relationships/hyperlink" Target="https://motcua.moj.gov.vn/" TargetMode="External"/><Relationship Id="rId153" Type="http://schemas.openxmlformats.org/officeDocument/2006/relationships/hyperlink" Target="https://motcua.moj.gov.vn/" TargetMode="External"/><Relationship Id="rId274" Type="http://schemas.openxmlformats.org/officeDocument/2006/relationships/hyperlink" Target="https://motcua.angiang.gov.vn/" TargetMode="External"/><Relationship Id="rId152" Type="http://schemas.openxmlformats.org/officeDocument/2006/relationships/hyperlink" Target="https://motcua.moj.gov.vn/" TargetMode="External"/><Relationship Id="rId273" Type="http://schemas.openxmlformats.org/officeDocument/2006/relationships/hyperlink" Target="https://motcua.angiang.gov.vn/" TargetMode="External"/><Relationship Id="rId151" Type="http://schemas.openxmlformats.org/officeDocument/2006/relationships/hyperlink" Target="https://motcua.moj.gov.vn/" TargetMode="External"/><Relationship Id="rId272" Type="http://schemas.openxmlformats.org/officeDocument/2006/relationships/hyperlink" Target="https://motcua.moj.gov.vn/" TargetMode="External"/><Relationship Id="rId158" Type="http://schemas.openxmlformats.org/officeDocument/2006/relationships/hyperlink" Target="https://motcua.moj.gov.vn/" TargetMode="External"/><Relationship Id="rId279" Type="http://schemas.openxmlformats.org/officeDocument/2006/relationships/hyperlink" Target="https://motcua.angiang.gov.vn/" TargetMode="External"/><Relationship Id="rId157" Type="http://schemas.openxmlformats.org/officeDocument/2006/relationships/hyperlink" Target="https://motcua.moj.gov.vn/" TargetMode="External"/><Relationship Id="rId278" Type="http://schemas.openxmlformats.org/officeDocument/2006/relationships/hyperlink" Target="https://motcua.angiang.gov.vn/" TargetMode="External"/><Relationship Id="rId156" Type="http://schemas.openxmlformats.org/officeDocument/2006/relationships/hyperlink" Target="https://motcua.angiang.gov.vn/" TargetMode="External"/><Relationship Id="rId277" Type="http://schemas.openxmlformats.org/officeDocument/2006/relationships/hyperlink" Target="https://motcua.angiang.gov.vn/" TargetMode="External"/><Relationship Id="rId155" Type="http://schemas.openxmlformats.org/officeDocument/2006/relationships/hyperlink" Target="https://motcua.moj.gov.vn/" TargetMode="External"/><Relationship Id="rId276" Type="http://schemas.openxmlformats.org/officeDocument/2006/relationships/hyperlink" Target="https://motcua.angiang.gov.vn/" TargetMode="External"/><Relationship Id="rId107" Type="http://schemas.openxmlformats.org/officeDocument/2006/relationships/hyperlink" Target="https://motcua.angiang.gov.vn/" TargetMode="External"/><Relationship Id="rId228" Type="http://schemas.openxmlformats.org/officeDocument/2006/relationships/hyperlink" Target="https://motcua.angiang.gov.vn/" TargetMode="External"/><Relationship Id="rId349" Type="http://schemas.openxmlformats.org/officeDocument/2006/relationships/hyperlink" Target="https://motcua.angiang.gov.vn/" TargetMode="External"/><Relationship Id="rId106" Type="http://schemas.openxmlformats.org/officeDocument/2006/relationships/hyperlink" Target="https://motcua.angiang.gov.vn/" TargetMode="External"/><Relationship Id="rId227" Type="http://schemas.openxmlformats.org/officeDocument/2006/relationships/hyperlink" Target="https://motcua.angiang.gov.vn/" TargetMode="External"/><Relationship Id="rId348" Type="http://schemas.openxmlformats.org/officeDocument/2006/relationships/hyperlink" Target="https://motcua.angiang.gov.vn/" TargetMode="External"/><Relationship Id="rId105" Type="http://schemas.openxmlformats.org/officeDocument/2006/relationships/hyperlink" Target="https://motcua.angiang.gov.vn/" TargetMode="External"/><Relationship Id="rId226" Type="http://schemas.openxmlformats.org/officeDocument/2006/relationships/hyperlink" Target="https://motcua.angiang.gov.vn/" TargetMode="External"/><Relationship Id="rId347" Type="http://schemas.openxmlformats.org/officeDocument/2006/relationships/hyperlink" Target="https://motcua.angiang.gov.vn/" TargetMode="External"/><Relationship Id="rId104" Type="http://schemas.openxmlformats.org/officeDocument/2006/relationships/hyperlink" Target="https://motcua.moj.gov.vn/" TargetMode="External"/><Relationship Id="rId225" Type="http://schemas.openxmlformats.org/officeDocument/2006/relationships/hyperlink" Target="https://motcua.angiang.gov.vn/" TargetMode="External"/><Relationship Id="rId346" Type="http://schemas.openxmlformats.org/officeDocument/2006/relationships/hyperlink" Target="https://motcua.angiang.gov.vn/" TargetMode="External"/><Relationship Id="rId109" Type="http://schemas.openxmlformats.org/officeDocument/2006/relationships/hyperlink" Target="https://motcua.angiang.gov.vn/" TargetMode="External"/><Relationship Id="rId108" Type="http://schemas.openxmlformats.org/officeDocument/2006/relationships/hyperlink" Target="https://motcua.angiang.gov.vn/" TargetMode="External"/><Relationship Id="rId229" Type="http://schemas.openxmlformats.org/officeDocument/2006/relationships/hyperlink" Target="https://motcua.angiang.gov.vn/" TargetMode="External"/><Relationship Id="rId220" Type="http://schemas.openxmlformats.org/officeDocument/2006/relationships/hyperlink" Target="https://motcua.angiang.gov.vn/" TargetMode="External"/><Relationship Id="rId341" Type="http://schemas.openxmlformats.org/officeDocument/2006/relationships/hyperlink" Target="https://motcua.angiang.gov.vn/" TargetMode="External"/><Relationship Id="rId340" Type="http://schemas.openxmlformats.org/officeDocument/2006/relationships/hyperlink" Target="https://motcua.angiang.gov.vn/" TargetMode="External"/><Relationship Id="rId103" Type="http://schemas.openxmlformats.org/officeDocument/2006/relationships/hyperlink" Target="https://motcua.moj.gov.vn/" TargetMode="External"/><Relationship Id="rId224" Type="http://schemas.openxmlformats.org/officeDocument/2006/relationships/hyperlink" Target="https://motcua.angiang.gov.vn/" TargetMode="External"/><Relationship Id="rId345" Type="http://schemas.openxmlformats.org/officeDocument/2006/relationships/hyperlink" Target="https://motcua.angiang.gov.vn/" TargetMode="External"/><Relationship Id="rId102" Type="http://schemas.openxmlformats.org/officeDocument/2006/relationships/hyperlink" Target="https://motcua.moj.gov.vn/" TargetMode="External"/><Relationship Id="rId223" Type="http://schemas.openxmlformats.org/officeDocument/2006/relationships/hyperlink" Target="https://motcua.angiang.gov.vn/" TargetMode="External"/><Relationship Id="rId344" Type="http://schemas.openxmlformats.org/officeDocument/2006/relationships/hyperlink" Target="https://motcua.angiang.gov.vn/" TargetMode="External"/><Relationship Id="rId101" Type="http://schemas.openxmlformats.org/officeDocument/2006/relationships/hyperlink" Target="https://motcua.moj.gov.vn/" TargetMode="External"/><Relationship Id="rId222" Type="http://schemas.openxmlformats.org/officeDocument/2006/relationships/hyperlink" Target="https://motcua.angiang.gov.vn/" TargetMode="External"/><Relationship Id="rId343" Type="http://schemas.openxmlformats.org/officeDocument/2006/relationships/hyperlink" Target="https://motcua.angiang.gov.vn/" TargetMode="External"/><Relationship Id="rId100" Type="http://schemas.openxmlformats.org/officeDocument/2006/relationships/hyperlink" Target="https://motcua.moj.gov.vn/" TargetMode="External"/><Relationship Id="rId221" Type="http://schemas.openxmlformats.org/officeDocument/2006/relationships/hyperlink" Target="https://motcua.angiang.gov.vn/" TargetMode="External"/><Relationship Id="rId342" Type="http://schemas.openxmlformats.org/officeDocument/2006/relationships/hyperlink" Target="https://motcua.angiang.gov.vn/" TargetMode="External"/><Relationship Id="rId217" Type="http://schemas.openxmlformats.org/officeDocument/2006/relationships/hyperlink" Target="https://motcua.angiang.gov.vn/" TargetMode="External"/><Relationship Id="rId338" Type="http://schemas.openxmlformats.org/officeDocument/2006/relationships/hyperlink" Target="https://motcua.angiang.gov.vn/" TargetMode="External"/><Relationship Id="rId216" Type="http://schemas.openxmlformats.org/officeDocument/2006/relationships/hyperlink" Target="https://motcua.angiang.gov.vn/" TargetMode="External"/><Relationship Id="rId337" Type="http://schemas.openxmlformats.org/officeDocument/2006/relationships/hyperlink" Target="https://motcua.angiang.gov.vn/" TargetMode="External"/><Relationship Id="rId215" Type="http://schemas.openxmlformats.org/officeDocument/2006/relationships/hyperlink" Target="https://motcua.angiang.gov.vn/" TargetMode="External"/><Relationship Id="rId336" Type="http://schemas.openxmlformats.org/officeDocument/2006/relationships/hyperlink" Target="https://motcua.angiang.gov.vn/" TargetMode="External"/><Relationship Id="rId214" Type="http://schemas.openxmlformats.org/officeDocument/2006/relationships/hyperlink" Target="https://motcua.angiang.gov.vn/" TargetMode="External"/><Relationship Id="rId335" Type="http://schemas.openxmlformats.org/officeDocument/2006/relationships/hyperlink" Target="https://motcua.angiang.gov.vn/" TargetMode="External"/><Relationship Id="rId219" Type="http://schemas.openxmlformats.org/officeDocument/2006/relationships/hyperlink" Target="https://motcua.angiang.gov.vn/" TargetMode="External"/><Relationship Id="rId218" Type="http://schemas.openxmlformats.org/officeDocument/2006/relationships/hyperlink" Target="https://motcua.angiang.gov.vn/" TargetMode="External"/><Relationship Id="rId339" Type="http://schemas.openxmlformats.org/officeDocument/2006/relationships/hyperlink" Target="https://motcua.angiang.gov.vn/" TargetMode="External"/><Relationship Id="rId330" Type="http://schemas.openxmlformats.org/officeDocument/2006/relationships/hyperlink" Target="https://motcua.angiang.gov.vn/" TargetMode="External"/><Relationship Id="rId213" Type="http://schemas.openxmlformats.org/officeDocument/2006/relationships/hyperlink" Target="https://motcua.angiang.gov.vn/" TargetMode="External"/><Relationship Id="rId334" Type="http://schemas.openxmlformats.org/officeDocument/2006/relationships/hyperlink" Target="https://motcua.angiang.gov.vn/" TargetMode="External"/><Relationship Id="rId212" Type="http://schemas.openxmlformats.org/officeDocument/2006/relationships/hyperlink" Target="https://motcua.angiang.gov.vn/" TargetMode="External"/><Relationship Id="rId333" Type="http://schemas.openxmlformats.org/officeDocument/2006/relationships/hyperlink" Target="https://motcua.angiang.gov.vn/" TargetMode="External"/><Relationship Id="rId211" Type="http://schemas.openxmlformats.org/officeDocument/2006/relationships/hyperlink" Target="https://hokinhdoanh.dkkd.gov.vn/" TargetMode="External"/><Relationship Id="rId332" Type="http://schemas.openxmlformats.org/officeDocument/2006/relationships/hyperlink" Target="https://motcua.angiang.gov.vn/" TargetMode="External"/><Relationship Id="rId210" Type="http://schemas.openxmlformats.org/officeDocument/2006/relationships/hyperlink" Target="https://motcua.angiang.gov.vn/" TargetMode="External"/><Relationship Id="rId331" Type="http://schemas.openxmlformats.org/officeDocument/2006/relationships/hyperlink" Target="https://motcua.angiang.gov.vn/" TargetMode="External"/><Relationship Id="rId370" Type="http://schemas.openxmlformats.org/officeDocument/2006/relationships/hyperlink" Target="https://motcua.moj.gov.vn/" TargetMode="External"/><Relationship Id="rId129" Type="http://schemas.openxmlformats.org/officeDocument/2006/relationships/hyperlink" Target="https://motcua.angiang.gov.vn/" TargetMode="External"/><Relationship Id="rId128" Type="http://schemas.openxmlformats.org/officeDocument/2006/relationships/hyperlink" Target="https://motcua.angiang.gov.vn/" TargetMode="External"/><Relationship Id="rId249" Type="http://schemas.openxmlformats.org/officeDocument/2006/relationships/hyperlink" Target="https://hokinhdoanh.dkkd.gov.vn/" TargetMode="External"/><Relationship Id="rId127" Type="http://schemas.openxmlformats.org/officeDocument/2006/relationships/hyperlink" Target="https://motcua.angiang.gov.vn/" TargetMode="External"/><Relationship Id="rId248" Type="http://schemas.openxmlformats.org/officeDocument/2006/relationships/hyperlink" Target="https://motcua.angiang.gov.vn/" TargetMode="External"/><Relationship Id="rId369" Type="http://schemas.openxmlformats.org/officeDocument/2006/relationships/hyperlink" Target="https://motcua.angiang.gov.vn/" TargetMode="External"/><Relationship Id="rId126" Type="http://schemas.openxmlformats.org/officeDocument/2006/relationships/hyperlink" Target="https://motcua.angiang.gov.vn/" TargetMode="External"/><Relationship Id="rId247" Type="http://schemas.openxmlformats.org/officeDocument/2006/relationships/hyperlink" Target="https://motcua.angiang.gov.vn/" TargetMode="External"/><Relationship Id="rId368" Type="http://schemas.openxmlformats.org/officeDocument/2006/relationships/hyperlink" Target="https://motcua.angiang.gov.vn/" TargetMode="External"/><Relationship Id="rId121" Type="http://schemas.openxmlformats.org/officeDocument/2006/relationships/hyperlink" Target="https://motcua.moj.gov.vn/" TargetMode="External"/><Relationship Id="rId242" Type="http://schemas.openxmlformats.org/officeDocument/2006/relationships/hyperlink" Target="https://motcua.moj.gov.vn/" TargetMode="External"/><Relationship Id="rId363" Type="http://schemas.openxmlformats.org/officeDocument/2006/relationships/hyperlink" Target="https://motcua.moj.gov.vn/" TargetMode="External"/><Relationship Id="rId120" Type="http://schemas.openxmlformats.org/officeDocument/2006/relationships/hyperlink" Target="https://motcua.moj.gov.vn/" TargetMode="External"/><Relationship Id="rId241" Type="http://schemas.openxmlformats.org/officeDocument/2006/relationships/hyperlink" Target="https://motcua.moj.gov.vn/" TargetMode="External"/><Relationship Id="rId362" Type="http://schemas.openxmlformats.org/officeDocument/2006/relationships/hyperlink" Target="https://motcua.moj.gov.vn/" TargetMode="External"/><Relationship Id="rId240" Type="http://schemas.openxmlformats.org/officeDocument/2006/relationships/hyperlink" Target="https://motcua.moj.gov.vn/" TargetMode="External"/><Relationship Id="rId361" Type="http://schemas.openxmlformats.org/officeDocument/2006/relationships/hyperlink" Target="https://motcua.moj.gov.vn/" TargetMode="External"/><Relationship Id="rId360" Type="http://schemas.openxmlformats.org/officeDocument/2006/relationships/hyperlink" Target="https://motcua.moj.gov.vn/" TargetMode="External"/><Relationship Id="rId125" Type="http://schemas.openxmlformats.org/officeDocument/2006/relationships/hyperlink" Target="https://motcua.angiang.gov.vn/" TargetMode="External"/><Relationship Id="rId246" Type="http://schemas.openxmlformats.org/officeDocument/2006/relationships/hyperlink" Target="https://motcua.angiang.gov.vn/" TargetMode="External"/><Relationship Id="rId367" Type="http://schemas.openxmlformats.org/officeDocument/2006/relationships/hyperlink" Target="https://motcua.moj.gov.vn/" TargetMode="External"/><Relationship Id="rId124" Type="http://schemas.openxmlformats.org/officeDocument/2006/relationships/hyperlink" Target="https://motcua.angiang.gov.vn/" TargetMode="External"/><Relationship Id="rId245" Type="http://schemas.openxmlformats.org/officeDocument/2006/relationships/hyperlink" Target="https://motcua.moj.gov.vn/" TargetMode="External"/><Relationship Id="rId366" Type="http://schemas.openxmlformats.org/officeDocument/2006/relationships/hyperlink" Target="https://motcua.moj.gov.vn/" TargetMode="External"/><Relationship Id="rId123" Type="http://schemas.openxmlformats.org/officeDocument/2006/relationships/hyperlink" Target="https://motcua.moj.gov.vn/" TargetMode="External"/><Relationship Id="rId244" Type="http://schemas.openxmlformats.org/officeDocument/2006/relationships/hyperlink" Target="https://motcua.moj.gov.vn/" TargetMode="External"/><Relationship Id="rId365" Type="http://schemas.openxmlformats.org/officeDocument/2006/relationships/hyperlink" Target="https://motcua.moj.gov.vn/" TargetMode="External"/><Relationship Id="rId122" Type="http://schemas.openxmlformats.org/officeDocument/2006/relationships/hyperlink" Target="https://hokinhdoanh.dkkd.gov.vn/" TargetMode="External"/><Relationship Id="rId243" Type="http://schemas.openxmlformats.org/officeDocument/2006/relationships/hyperlink" Target="https://motcua.moj.gov.vn/" TargetMode="External"/><Relationship Id="rId364" Type="http://schemas.openxmlformats.org/officeDocument/2006/relationships/hyperlink" Target="https://motcua.moj.gov.vn/" TargetMode="External"/><Relationship Id="rId95" Type="http://schemas.openxmlformats.org/officeDocument/2006/relationships/hyperlink" Target="https://motcua.angiang.gov.vn/" TargetMode="External"/><Relationship Id="rId94" Type="http://schemas.openxmlformats.org/officeDocument/2006/relationships/hyperlink" Target="https://motcua.angiang.gov.vn/" TargetMode="External"/><Relationship Id="rId97" Type="http://schemas.openxmlformats.org/officeDocument/2006/relationships/hyperlink" Target="https://motcua.angiang.gov.vn/" TargetMode="External"/><Relationship Id="rId96" Type="http://schemas.openxmlformats.org/officeDocument/2006/relationships/hyperlink" Target="https://motcua.angiang.gov.vn/" TargetMode="External"/><Relationship Id="rId99" Type="http://schemas.openxmlformats.org/officeDocument/2006/relationships/hyperlink" Target="https://motcua.angiang.gov.vn/" TargetMode="External"/><Relationship Id="rId98" Type="http://schemas.openxmlformats.org/officeDocument/2006/relationships/hyperlink" Target="https://motcua.angiang.gov.vn/" TargetMode="External"/><Relationship Id="rId91" Type="http://schemas.openxmlformats.org/officeDocument/2006/relationships/hyperlink" Target="https://motcua.angiang.gov.vn/" TargetMode="External"/><Relationship Id="rId90" Type="http://schemas.openxmlformats.org/officeDocument/2006/relationships/hyperlink" Target="https://motcua.angiang.gov.vn/" TargetMode="External"/><Relationship Id="rId93" Type="http://schemas.openxmlformats.org/officeDocument/2006/relationships/hyperlink" Target="https://motcua.angiang.gov.vn/" TargetMode="External"/><Relationship Id="rId92" Type="http://schemas.openxmlformats.org/officeDocument/2006/relationships/hyperlink" Target="https://motcua.angiang.gov.vn/" TargetMode="External"/><Relationship Id="rId118" Type="http://schemas.openxmlformats.org/officeDocument/2006/relationships/hyperlink" Target="https://motcua.moj.gov.vn/" TargetMode="External"/><Relationship Id="rId239" Type="http://schemas.openxmlformats.org/officeDocument/2006/relationships/hyperlink" Target="https://motcua.moj.gov.vn/" TargetMode="External"/><Relationship Id="rId117" Type="http://schemas.openxmlformats.org/officeDocument/2006/relationships/hyperlink" Target="https://motcua.moj.gov.vn/" TargetMode="External"/><Relationship Id="rId238" Type="http://schemas.openxmlformats.org/officeDocument/2006/relationships/hyperlink" Target="https://motcua.moj.gov.vn/" TargetMode="External"/><Relationship Id="rId359" Type="http://schemas.openxmlformats.org/officeDocument/2006/relationships/hyperlink" Target="https://motcua.moj.gov.vn/" TargetMode="External"/><Relationship Id="rId116" Type="http://schemas.openxmlformats.org/officeDocument/2006/relationships/hyperlink" Target="https://motcua.angiang.gov.vn/" TargetMode="External"/><Relationship Id="rId237" Type="http://schemas.openxmlformats.org/officeDocument/2006/relationships/hyperlink" Target="https://motcua.moj.gov.vn/" TargetMode="External"/><Relationship Id="rId358" Type="http://schemas.openxmlformats.org/officeDocument/2006/relationships/hyperlink" Target="https://motcua.moj.gov.vn/" TargetMode="External"/><Relationship Id="rId115" Type="http://schemas.openxmlformats.org/officeDocument/2006/relationships/hyperlink" Target="https://motcua.moj.gov.vn/" TargetMode="External"/><Relationship Id="rId236" Type="http://schemas.openxmlformats.org/officeDocument/2006/relationships/hyperlink" Target="https://motcua.moj.gov.vn/" TargetMode="External"/><Relationship Id="rId357" Type="http://schemas.openxmlformats.org/officeDocument/2006/relationships/hyperlink" Target="https://motcua.angiang.gov.vn/" TargetMode="External"/><Relationship Id="rId119" Type="http://schemas.openxmlformats.org/officeDocument/2006/relationships/hyperlink" Target="https://motcua.moj.gov.vn/" TargetMode="External"/><Relationship Id="rId110" Type="http://schemas.openxmlformats.org/officeDocument/2006/relationships/hyperlink" Target="https://motcua.moj.gov.vn/" TargetMode="External"/><Relationship Id="rId231" Type="http://schemas.openxmlformats.org/officeDocument/2006/relationships/hyperlink" Target="https://motcua.moh.gov.vn/" TargetMode="External"/><Relationship Id="rId352" Type="http://schemas.openxmlformats.org/officeDocument/2006/relationships/hyperlink" Target="https://motcua.angiang.gov.vn/" TargetMode="External"/><Relationship Id="rId230" Type="http://schemas.openxmlformats.org/officeDocument/2006/relationships/hyperlink" Target="https://motcua.angiang.gov.vn/" TargetMode="External"/><Relationship Id="rId351" Type="http://schemas.openxmlformats.org/officeDocument/2006/relationships/hyperlink" Target="https://motcua.angiang.gov.vn/" TargetMode="External"/><Relationship Id="rId350" Type="http://schemas.openxmlformats.org/officeDocument/2006/relationships/hyperlink" Target="https://motcua.angiang.gov.vn/" TargetMode="External"/><Relationship Id="rId114" Type="http://schemas.openxmlformats.org/officeDocument/2006/relationships/hyperlink" Target="https://motcua.moj.gov.vn/" TargetMode="External"/><Relationship Id="rId235" Type="http://schemas.openxmlformats.org/officeDocument/2006/relationships/hyperlink" Target="https://motcua.angiang.gov.vn/" TargetMode="External"/><Relationship Id="rId356" Type="http://schemas.openxmlformats.org/officeDocument/2006/relationships/hyperlink" Target="https://motcua.angiang.gov.vn/" TargetMode="External"/><Relationship Id="rId113" Type="http://schemas.openxmlformats.org/officeDocument/2006/relationships/hyperlink" Target="https://motcua.moh.gov.vn/" TargetMode="External"/><Relationship Id="rId234" Type="http://schemas.openxmlformats.org/officeDocument/2006/relationships/hyperlink" Target="https://motcua.angiang.gov.vn/" TargetMode="External"/><Relationship Id="rId355" Type="http://schemas.openxmlformats.org/officeDocument/2006/relationships/hyperlink" Target="https://motcua.angiang.gov.vn/" TargetMode="External"/><Relationship Id="rId112" Type="http://schemas.openxmlformats.org/officeDocument/2006/relationships/hyperlink" Target="https://motcua.moj.gov.vn/" TargetMode="External"/><Relationship Id="rId233" Type="http://schemas.openxmlformats.org/officeDocument/2006/relationships/hyperlink" Target="https://motcua.angiang.gov.vn/" TargetMode="External"/><Relationship Id="rId354" Type="http://schemas.openxmlformats.org/officeDocument/2006/relationships/hyperlink" Target="https://motcua.angiang.gov.vn/" TargetMode="External"/><Relationship Id="rId111" Type="http://schemas.openxmlformats.org/officeDocument/2006/relationships/hyperlink" Target="https://motcua.moj.gov.vn/" TargetMode="External"/><Relationship Id="rId232" Type="http://schemas.openxmlformats.org/officeDocument/2006/relationships/hyperlink" Target="https://motcua.angiang.gov.vn/" TargetMode="External"/><Relationship Id="rId353" Type="http://schemas.openxmlformats.org/officeDocument/2006/relationships/hyperlink" Target="https://motcua.angiang.gov.vn/" TargetMode="External"/><Relationship Id="rId305" Type="http://schemas.openxmlformats.org/officeDocument/2006/relationships/hyperlink" Target="https://motcua.moj.gov.vn/" TargetMode="External"/><Relationship Id="rId304" Type="http://schemas.openxmlformats.org/officeDocument/2006/relationships/hyperlink" Target="https://motcua.moj.gov.vn/" TargetMode="External"/><Relationship Id="rId303" Type="http://schemas.openxmlformats.org/officeDocument/2006/relationships/hyperlink" Target="https://motcua.angiang.gov.vn/" TargetMode="External"/><Relationship Id="rId302" Type="http://schemas.openxmlformats.org/officeDocument/2006/relationships/hyperlink" Target="https://motcua.moj.gov.vn/" TargetMode="External"/><Relationship Id="rId309" Type="http://schemas.openxmlformats.org/officeDocument/2006/relationships/hyperlink" Target="https://motcua.moj.gov.vn/" TargetMode="External"/><Relationship Id="rId308" Type="http://schemas.openxmlformats.org/officeDocument/2006/relationships/hyperlink" Target="https://dichvucong.gov.vn/" TargetMode="External"/><Relationship Id="rId307" Type="http://schemas.openxmlformats.org/officeDocument/2006/relationships/hyperlink" Target="https://motcua.moj.gov.vn/" TargetMode="External"/><Relationship Id="rId306" Type="http://schemas.openxmlformats.org/officeDocument/2006/relationships/hyperlink" Target="https://motcua.moj.gov.vn/" TargetMode="External"/><Relationship Id="rId301" Type="http://schemas.openxmlformats.org/officeDocument/2006/relationships/hyperlink" Target="https://motcua.moj.gov.vn/" TargetMode="External"/><Relationship Id="rId300" Type="http://schemas.openxmlformats.org/officeDocument/2006/relationships/hyperlink" Target="https://motcua.moj.gov.vn/" TargetMode="External"/><Relationship Id="rId206" Type="http://schemas.openxmlformats.org/officeDocument/2006/relationships/hyperlink" Target="https://motcua.angiang.gov.vn/" TargetMode="External"/><Relationship Id="rId327" Type="http://schemas.openxmlformats.org/officeDocument/2006/relationships/hyperlink" Target="https://motcua.moj.gov.vn/" TargetMode="External"/><Relationship Id="rId205" Type="http://schemas.openxmlformats.org/officeDocument/2006/relationships/hyperlink" Target="https://motcua.angiang.gov/" TargetMode="External"/><Relationship Id="rId326" Type="http://schemas.openxmlformats.org/officeDocument/2006/relationships/hyperlink" Target="https://motcua.moj.gov.vn/" TargetMode="External"/><Relationship Id="rId204" Type="http://schemas.openxmlformats.org/officeDocument/2006/relationships/hyperlink" Target="https://motcua.angiang.gov/" TargetMode="External"/><Relationship Id="rId325" Type="http://schemas.openxmlformats.org/officeDocument/2006/relationships/hyperlink" Target="https://motcua.moj.gov.vn/" TargetMode="External"/><Relationship Id="rId203" Type="http://schemas.openxmlformats.org/officeDocument/2006/relationships/hyperlink" Target="https://motcua.angiang.gov.vn/" TargetMode="External"/><Relationship Id="rId324" Type="http://schemas.openxmlformats.org/officeDocument/2006/relationships/hyperlink" Target="https://motcua.moj.gov.vn/" TargetMode="External"/><Relationship Id="rId209" Type="http://schemas.openxmlformats.org/officeDocument/2006/relationships/hyperlink" Target="https://motcua.angiang.gov.vn/" TargetMode="External"/><Relationship Id="rId208" Type="http://schemas.openxmlformats.org/officeDocument/2006/relationships/hyperlink" Target="https://motcua.angiang.gov.vn/" TargetMode="External"/><Relationship Id="rId329" Type="http://schemas.openxmlformats.org/officeDocument/2006/relationships/hyperlink" Target="https://motcua.angiang.gov.vn/" TargetMode="External"/><Relationship Id="rId207" Type="http://schemas.openxmlformats.org/officeDocument/2006/relationships/hyperlink" Target="https://hokinhdoanh.dkkd.gov.vn/" TargetMode="External"/><Relationship Id="rId328" Type="http://schemas.openxmlformats.org/officeDocument/2006/relationships/hyperlink" Target="https://motcua.angiang.gov.vn/" TargetMode="External"/><Relationship Id="rId202" Type="http://schemas.openxmlformats.org/officeDocument/2006/relationships/hyperlink" Target="https://motcua.angiang.gov.vn/" TargetMode="External"/><Relationship Id="rId323" Type="http://schemas.openxmlformats.org/officeDocument/2006/relationships/hyperlink" Target="https://motcua.angiang.gov.vn/" TargetMode="External"/><Relationship Id="rId201" Type="http://schemas.openxmlformats.org/officeDocument/2006/relationships/hyperlink" Target="https://motcua.angiang.gov.vn/" TargetMode="External"/><Relationship Id="rId322" Type="http://schemas.openxmlformats.org/officeDocument/2006/relationships/hyperlink" Target="https://motcua.angiang.gov.vn/" TargetMode="External"/><Relationship Id="rId200" Type="http://schemas.openxmlformats.org/officeDocument/2006/relationships/hyperlink" Target="https://motcua.angiang.gov.vn/" TargetMode="External"/><Relationship Id="rId321" Type="http://schemas.openxmlformats.org/officeDocument/2006/relationships/hyperlink" Target="https://motcua.angiang.gov.vn/" TargetMode="External"/><Relationship Id="rId320" Type="http://schemas.openxmlformats.org/officeDocument/2006/relationships/hyperlink" Target="https://motcua.angiang.gov.vn/" TargetMode="External"/><Relationship Id="rId316" Type="http://schemas.openxmlformats.org/officeDocument/2006/relationships/hyperlink" Target="https://hokinhdoanh.dkkd.gov.vn/" TargetMode="External"/><Relationship Id="rId315" Type="http://schemas.openxmlformats.org/officeDocument/2006/relationships/hyperlink" Target="https://motcua.angiang.gov.vn/" TargetMode="External"/><Relationship Id="rId314" Type="http://schemas.openxmlformats.org/officeDocument/2006/relationships/hyperlink" Target="https://motcua.angiang.gov.vn/" TargetMode="External"/><Relationship Id="rId313" Type="http://schemas.openxmlformats.org/officeDocument/2006/relationships/hyperlink" Target="https://motcua.angiang.gov.vn/" TargetMode="External"/><Relationship Id="rId319" Type="http://schemas.openxmlformats.org/officeDocument/2006/relationships/hyperlink" Target="https://motcua.angiang.gov.vn/" TargetMode="External"/><Relationship Id="rId318" Type="http://schemas.openxmlformats.org/officeDocument/2006/relationships/hyperlink" Target="https://motcua.angiang.gov.vn/" TargetMode="External"/><Relationship Id="rId317" Type="http://schemas.openxmlformats.org/officeDocument/2006/relationships/hyperlink" Target="https://motcua.angiang.gov.vn/" TargetMode="External"/><Relationship Id="rId312" Type="http://schemas.openxmlformats.org/officeDocument/2006/relationships/hyperlink" Target="https://motcua.moj.gov.vn/" TargetMode="External"/><Relationship Id="rId311" Type="http://schemas.openxmlformats.org/officeDocument/2006/relationships/hyperlink" Target="https://motcua.moj.gov.vn/" TargetMode="External"/><Relationship Id="rId310" Type="http://schemas.openxmlformats.org/officeDocument/2006/relationships/hyperlink" Target="https://motcua.moj.gov.vn/" TargetMode="Externa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28.0"/>
    <col customWidth="1" min="2" max="2" width="95.0"/>
    <col customWidth="1" min="3" max="8" width="8.75"/>
    <col customWidth="1" min="9" max="26" width="8.63"/>
  </cols>
  <sheetData>
    <row r="1" ht="13.5" customHeight="1">
      <c r="A1" s="1" t="s">
        <v>0</v>
      </c>
      <c r="B1" s="2"/>
      <c r="C1" s="3"/>
      <c r="D1" s="3"/>
      <c r="E1" s="3"/>
      <c r="F1" s="3"/>
      <c r="G1" s="3"/>
      <c r="H1" s="4"/>
      <c r="I1" s="5"/>
      <c r="J1" s="5"/>
      <c r="K1" s="5"/>
      <c r="L1" s="5"/>
      <c r="M1" s="5"/>
      <c r="N1" s="5"/>
      <c r="O1" s="5"/>
      <c r="P1" s="5"/>
      <c r="Q1" s="5"/>
      <c r="R1" s="5"/>
      <c r="S1" s="5"/>
      <c r="T1" s="5"/>
      <c r="U1" s="5"/>
      <c r="V1" s="5"/>
      <c r="W1" s="5"/>
      <c r="X1" s="5"/>
      <c r="Y1" s="5"/>
      <c r="Z1" s="5"/>
    </row>
    <row r="2" ht="13.5" customHeight="1">
      <c r="A2" s="5"/>
      <c r="B2" s="5"/>
      <c r="C2" s="6"/>
      <c r="D2" s="5"/>
      <c r="E2" s="5"/>
      <c r="F2" s="5"/>
      <c r="G2" s="5"/>
      <c r="H2" s="5"/>
      <c r="I2" s="5"/>
      <c r="J2" s="5"/>
      <c r="K2" s="5"/>
      <c r="L2" s="5"/>
      <c r="M2" s="5"/>
      <c r="N2" s="5"/>
      <c r="O2" s="5"/>
      <c r="P2" s="5"/>
      <c r="Q2" s="5"/>
      <c r="R2" s="5"/>
      <c r="S2" s="5"/>
      <c r="T2" s="5"/>
      <c r="U2" s="5"/>
      <c r="V2" s="5"/>
      <c r="W2" s="5"/>
      <c r="X2" s="5"/>
      <c r="Y2" s="5"/>
      <c r="Z2" s="5"/>
    </row>
    <row r="3" ht="13.5" customHeight="1">
      <c r="A3" s="7" t="s">
        <v>1</v>
      </c>
      <c r="B3" s="7" t="s">
        <v>2</v>
      </c>
      <c r="C3" s="8" t="s">
        <v>3</v>
      </c>
      <c r="D3" s="7"/>
      <c r="E3" s="7"/>
      <c r="F3" s="7"/>
      <c r="G3" s="7"/>
      <c r="H3" s="7"/>
      <c r="I3" s="7"/>
      <c r="J3" s="7"/>
      <c r="K3" s="7"/>
      <c r="L3" s="7"/>
      <c r="M3" s="7"/>
      <c r="N3" s="7"/>
      <c r="O3" s="7"/>
      <c r="P3" s="7"/>
      <c r="Q3" s="7"/>
      <c r="R3" s="7"/>
      <c r="S3" s="7"/>
      <c r="T3" s="7"/>
      <c r="U3" s="7"/>
      <c r="V3" s="7"/>
      <c r="W3" s="7"/>
      <c r="X3" s="7"/>
      <c r="Y3" s="7"/>
      <c r="Z3" s="7"/>
    </row>
    <row r="4" ht="28.5" customHeight="1">
      <c r="A4" s="10" t="s">
        <v>5</v>
      </c>
      <c r="B4" s="10" t="s">
        <v>11</v>
      </c>
      <c r="C4" s="12"/>
      <c r="D4" s="14"/>
      <c r="E4" s="14"/>
      <c r="F4" s="14"/>
      <c r="G4" s="14"/>
      <c r="H4" s="14"/>
      <c r="I4" s="14"/>
      <c r="J4" s="14"/>
      <c r="K4" s="14"/>
      <c r="L4" s="14"/>
      <c r="M4" s="14"/>
      <c r="N4" s="14"/>
      <c r="O4" s="14"/>
      <c r="P4" s="14"/>
      <c r="Q4" s="14"/>
      <c r="R4" s="14"/>
      <c r="S4" s="14"/>
      <c r="T4" s="14"/>
      <c r="U4" s="14"/>
      <c r="V4" s="14"/>
      <c r="W4" s="14"/>
      <c r="X4" s="14"/>
      <c r="Y4" s="14"/>
      <c r="Z4" s="14"/>
    </row>
    <row r="5" ht="28.5" customHeight="1">
      <c r="A5" s="10" t="s">
        <v>15</v>
      </c>
      <c r="B5" s="10" t="s">
        <v>17</v>
      </c>
      <c r="C5" s="16" t="s">
        <v>18</v>
      </c>
      <c r="D5" s="14"/>
      <c r="E5" s="14"/>
      <c r="F5" s="14"/>
      <c r="G5" s="14"/>
      <c r="H5" s="14"/>
      <c r="I5" s="14"/>
      <c r="J5" s="14"/>
      <c r="K5" s="14"/>
      <c r="L5" s="14"/>
      <c r="M5" s="14"/>
      <c r="N5" s="14"/>
      <c r="O5" s="14"/>
      <c r="P5" s="14"/>
      <c r="Q5" s="14"/>
      <c r="R5" s="14"/>
      <c r="S5" s="14"/>
      <c r="T5" s="14"/>
      <c r="U5" s="14"/>
      <c r="V5" s="14"/>
      <c r="W5" s="14"/>
      <c r="X5" s="14"/>
      <c r="Y5" s="14"/>
      <c r="Z5" s="14"/>
    </row>
    <row r="6" ht="28.5" customHeight="1">
      <c r="A6" s="10" t="s">
        <v>20</v>
      </c>
      <c r="B6" s="10" t="s">
        <v>21</v>
      </c>
      <c r="C6" s="12"/>
      <c r="D6" s="14"/>
      <c r="E6" s="14"/>
      <c r="F6" s="14"/>
      <c r="G6" s="14"/>
      <c r="H6" s="14"/>
      <c r="I6" s="14"/>
      <c r="J6" s="14"/>
      <c r="K6" s="14"/>
      <c r="L6" s="14"/>
      <c r="M6" s="14"/>
      <c r="N6" s="14"/>
      <c r="O6" s="14"/>
      <c r="P6" s="14"/>
      <c r="Q6" s="14"/>
      <c r="R6" s="14"/>
      <c r="S6" s="14"/>
      <c r="T6" s="14"/>
      <c r="U6" s="14"/>
      <c r="V6" s="14"/>
      <c r="W6" s="14"/>
      <c r="X6" s="14"/>
      <c r="Y6" s="14"/>
      <c r="Z6" s="14"/>
    </row>
    <row r="7" ht="28.5" customHeight="1">
      <c r="A7" s="10" t="s">
        <v>23</v>
      </c>
      <c r="B7" s="10" t="s">
        <v>24</v>
      </c>
      <c r="C7" s="12"/>
      <c r="D7" s="14"/>
      <c r="E7" s="14"/>
      <c r="F7" s="14"/>
      <c r="G7" s="14"/>
      <c r="H7" s="14"/>
      <c r="I7" s="14"/>
      <c r="J7" s="14"/>
      <c r="K7" s="14"/>
      <c r="L7" s="14"/>
      <c r="M7" s="14"/>
      <c r="N7" s="14"/>
      <c r="O7" s="14"/>
      <c r="P7" s="14"/>
      <c r="Q7" s="14"/>
      <c r="R7" s="14"/>
      <c r="S7" s="14"/>
      <c r="T7" s="14"/>
      <c r="U7" s="14"/>
      <c r="V7" s="14"/>
      <c r="W7" s="14"/>
      <c r="X7" s="14"/>
      <c r="Y7" s="14"/>
      <c r="Z7" s="14"/>
    </row>
    <row r="8" ht="28.5" customHeight="1">
      <c r="A8" s="10" t="s">
        <v>26</v>
      </c>
      <c r="B8" s="10" t="s">
        <v>27</v>
      </c>
      <c r="C8" s="12"/>
      <c r="D8" s="14"/>
      <c r="E8" s="14"/>
      <c r="F8" s="14"/>
      <c r="G8" s="14"/>
      <c r="H8" s="14"/>
      <c r="I8" s="14"/>
      <c r="J8" s="14"/>
      <c r="K8" s="14"/>
      <c r="L8" s="14"/>
      <c r="M8" s="14"/>
      <c r="N8" s="14"/>
      <c r="O8" s="14"/>
      <c r="P8" s="14"/>
      <c r="Q8" s="14"/>
      <c r="R8" s="14"/>
      <c r="S8" s="14"/>
      <c r="T8" s="14"/>
      <c r="U8" s="14"/>
      <c r="V8" s="14"/>
      <c r="W8" s="14"/>
      <c r="X8" s="14"/>
      <c r="Y8" s="14"/>
      <c r="Z8" s="14"/>
    </row>
    <row r="9" ht="28.5" customHeight="1">
      <c r="A9" s="10" t="s">
        <v>28</v>
      </c>
      <c r="B9" s="10" t="s">
        <v>30</v>
      </c>
      <c r="C9" s="12"/>
      <c r="D9" s="14"/>
      <c r="E9" s="14"/>
      <c r="F9" s="14"/>
      <c r="G9" s="14"/>
      <c r="H9" s="14"/>
      <c r="I9" s="14"/>
      <c r="J9" s="14"/>
      <c r="K9" s="14"/>
      <c r="L9" s="14"/>
      <c r="M9" s="14"/>
      <c r="N9" s="14"/>
      <c r="O9" s="14"/>
      <c r="P9" s="14"/>
      <c r="Q9" s="14"/>
      <c r="R9" s="14"/>
      <c r="S9" s="14"/>
      <c r="T9" s="14"/>
      <c r="U9" s="14"/>
      <c r="V9" s="14"/>
      <c r="W9" s="14"/>
      <c r="X9" s="14"/>
      <c r="Y9" s="14"/>
      <c r="Z9" s="14"/>
    </row>
    <row r="10" ht="28.5" customHeight="1">
      <c r="A10" s="10" t="s">
        <v>31</v>
      </c>
      <c r="B10" s="10" t="s">
        <v>32</v>
      </c>
      <c r="C10" s="12"/>
      <c r="D10" s="14"/>
      <c r="E10" s="14"/>
      <c r="F10" s="14"/>
      <c r="G10" s="14"/>
      <c r="H10" s="14"/>
      <c r="I10" s="14"/>
      <c r="J10" s="14"/>
      <c r="K10" s="14"/>
      <c r="L10" s="14"/>
      <c r="M10" s="14"/>
      <c r="N10" s="14"/>
      <c r="O10" s="14"/>
      <c r="P10" s="14"/>
      <c r="Q10" s="14"/>
      <c r="R10" s="14"/>
      <c r="S10" s="14"/>
      <c r="T10" s="14"/>
      <c r="U10" s="14"/>
      <c r="V10" s="14"/>
      <c r="W10" s="14"/>
      <c r="X10" s="14"/>
      <c r="Y10" s="14"/>
      <c r="Z10" s="14"/>
    </row>
    <row r="11" ht="28.5" customHeight="1">
      <c r="A11" s="10" t="s">
        <v>34</v>
      </c>
      <c r="B11" s="10" t="s">
        <v>35</v>
      </c>
      <c r="C11" s="12"/>
      <c r="D11" s="14"/>
      <c r="E11" s="14"/>
      <c r="F11" s="14"/>
      <c r="G11" s="14"/>
      <c r="H11" s="14"/>
      <c r="I11" s="14"/>
      <c r="J11" s="14"/>
      <c r="K11" s="14"/>
      <c r="L11" s="14"/>
      <c r="M11" s="14"/>
      <c r="N11" s="14"/>
      <c r="O11" s="14"/>
      <c r="P11" s="14"/>
      <c r="Q11" s="14"/>
      <c r="R11" s="14"/>
      <c r="S11" s="14"/>
      <c r="T11" s="14"/>
      <c r="U11" s="14"/>
      <c r="V11" s="14"/>
      <c r="W11" s="14"/>
      <c r="X11" s="14"/>
      <c r="Y11" s="14"/>
      <c r="Z11" s="14"/>
    </row>
    <row r="12" ht="28.5" customHeight="1">
      <c r="A12" s="10" t="s">
        <v>37</v>
      </c>
      <c r="B12" s="10" t="s">
        <v>38</v>
      </c>
      <c r="C12" s="12"/>
      <c r="D12" s="14"/>
      <c r="E12" s="14"/>
      <c r="F12" s="14"/>
      <c r="G12" s="14"/>
      <c r="H12" s="14"/>
      <c r="I12" s="14"/>
      <c r="J12" s="14"/>
      <c r="K12" s="14"/>
      <c r="L12" s="14"/>
      <c r="M12" s="14"/>
      <c r="N12" s="14"/>
      <c r="O12" s="14"/>
      <c r="P12" s="14"/>
      <c r="Q12" s="14"/>
      <c r="R12" s="14"/>
      <c r="S12" s="14"/>
      <c r="T12" s="14"/>
      <c r="U12" s="14"/>
      <c r="V12" s="14"/>
      <c r="W12" s="14"/>
      <c r="X12" s="14"/>
      <c r="Y12" s="14"/>
      <c r="Z12" s="14"/>
    </row>
    <row r="13" ht="28.5" customHeight="1">
      <c r="A13" s="18" t="s">
        <v>40</v>
      </c>
      <c r="B13" s="18" t="s">
        <v>42</v>
      </c>
      <c r="C13" s="12"/>
      <c r="D13" s="14"/>
      <c r="E13" s="14"/>
      <c r="F13" s="14"/>
      <c r="G13" s="14"/>
      <c r="H13" s="14"/>
      <c r="I13" s="14"/>
      <c r="J13" s="14"/>
      <c r="K13" s="14"/>
      <c r="L13" s="14"/>
      <c r="M13" s="14"/>
      <c r="N13" s="14"/>
      <c r="O13" s="14"/>
      <c r="P13" s="14"/>
      <c r="Q13" s="14"/>
      <c r="R13" s="14"/>
      <c r="S13" s="14"/>
      <c r="T13" s="14"/>
      <c r="U13" s="14"/>
      <c r="V13" s="14"/>
      <c r="W13" s="14"/>
      <c r="X13" s="14"/>
      <c r="Y13" s="14"/>
      <c r="Z13" s="14"/>
    </row>
    <row r="14" ht="13.5" customHeight="1">
      <c r="A14" s="5"/>
      <c r="B14" s="5"/>
      <c r="C14" s="6"/>
      <c r="D14" s="5"/>
      <c r="E14" s="5"/>
      <c r="F14" s="5"/>
      <c r="G14" s="5"/>
      <c r="H14" s="5"/>
      <c r="I14" s="5"/>
      <c r="J14" s="5"/>
      <c r="K14" s="5"/>
      <c r="L14" s="5"/>
      <c r="M14" s="5"/>
      <c r="N14" s="5"/>
      <c r="O14" s="5"/>
      <c r="P14" s="5"/>
      <c r="Q14" s="5"/>
      <c r="R14" s="5"/>
      <c r="S14" s="5"/>
      <c r="T14" s="5"/>
      <c r="U14" s="5"/>
      <c r="V14" s="5"/>
      <c r="W14" s="5"/>
      <c r="X14" s="5"/>
      <c r="Y14" s="5"/>
      <c r="Z14" s="5"/>
    </row>
    <row r="15" ht="13.5" customHeight="1">
      <c r="A15" s="5"/>
      <c r="B15" s="5"/>
      <c r="C15" s="6"/>
      <c r="D15" s="5"/>
      <c r="E15" s="5"/>
      <c r="F15" s="5"/>
      <c r="G15" s="5"/>
      <c r="H15" s="5"/>
      <c r="I15" s="5"/>
      <c r="J15" s="5"/>
      <c r="K15" s="5"/>
      <c r="L15" s="5"/>
      <c r="M15" s="5"/>
      <c r="N15" s="5"/>
      <c r="O15" s="5"/>
      <c r="P15" s="5"/>
      <c r="Q15" s="5"/>
      <c r="R15" s="5"/>
      <c r="S15" s="5"/>
      <c r="T15" s="5"/>
      <c r="U15" s="5"/>
      <c r="V15" s="5"/>
      <c r="W15" s="5"/>
      <c r="X15" s="5"/>
      <c r="Y15" s="5"/>
      <c r="Z15" s="5"/>
    </row>
    <row r="16" ht="13.5" customHeight="1">
      <c r="A16" s="5"/>
      <c r="B16" s="5"/>
      <c r="C16" s="6"/>
      <c r="D16" s="5"/>
      <c r="E16" s="5"/>
      <c r="F16" s="5"/>
      <c r="G16" s="5"/>
      <c r="H16" s="5"/>
      <c r="I16" s="5"/>
      <c r="J16" s="5"/>
      <c r="K16" s="5"/>
      <c r="L16" s="5"/>
      <c r="M16" s="5"/>
      <c r="N16" s="5"/>
      <c r="O16" s="5"/>
      <c r="P16" s="5"/>
      <c r="Q16" s="5"/>
      <c r="R16" s="5"/>
      <c r="S16" s="5"/>
      <c r="T16" s="5"/>
      <c r="U16" s="5"/>
      <c r="V16" s="5"/>
      <c r="W16" s="5"/>
      <c r="X16" s="5"/>
      <c r="Y16" s="5"/>
      <c r="Z16" s="5"/>
    </row>
    <row r="17" ht="13.5" customHeight="1">
      <c r="A17" s="5"/>
      <c r="B17" s="5"/>
      <c r="C17" s="6"/>
      <c r="D17" s="5"/>
      <c r="E17" s="5"/>
      <c r="F17" s="5"/>
      <c r="G17" s="5"/>
      <c r="H17" s="5"/>
      <c r="I17" s="5"/>
      <c r="J17" s="5"/>
      <c r="K17" s="5"/>
      <c r="L17" s="5"/>
      <c r="M17" s="5"/>
      <c r="N17" s="5"/>
      <c r="O17" s="5"/>
      <c r="P17" s="5"/>
      <c r="Q17" s="5"/>
      <c r="R17" s="5"/>
      <c r="S17" s="5"/>
      <c r="T17" s="5"/>
      <c r="U17" s="5"/>
      <c r="V17" s="5"/>
      <c r="W17" s="5"/>
      <c r="X17" s="5"/>
      <c r="Y17" s="5"/>
      <c r="Z17" s="5"/>
    </row>
    <row r="18" ht="13.5" customHeight="1">
      <c r="A18" s="5"/>
      <c r="B18" s="5"/>
      <c r="C18" s="6"/>
      <c r="D18" s="5"/>
      <c r="E18" s="5"/>
      <c r="F18" s="5"/>
      <c r="G18" s="5"/>
      <c r="H18" s="5"/>
      <c r="I18" s="5"/>
      <c r="J18" s="5"/>
      <c r="K18" s="5"/>
      <c r="L18" s="5"/>
      <c r="M18" s="5"/>
      <c r="N18" s="5"/>
      <c r="O18" s="5"/>
      <c r="P18" s="5"/>
      <c r="Q18" s="5"/>
      <c r="R18" s="5"/>
      <c r="S18" s="5"/>
      <c r="T18" s="5"/>
      <c r="U18" s="5"/>
      <c r="V18" s="5"/>
      <c r="W18" s="5"/>
      <c r="X18" s="5"/>
      <c r="Y18" s="5"/>
      <c r="Z18" s="5"/>
    </row>
    <row r="19" ht="13.5" customHeight="1">
      <c r="A19" s="5"/>
      <c r="B19" s="19"/>
      <c r="C19" s="6"/>
      <c r="D19" s="5"/>
      <c r="E19" s="5"/>
      <c r="F19" s="5"/>
      <c r="G19" s="5"/>
      <c r="H19" s="5"/>
      <c r="I19" s="5"/>
      <c r="J19" s="5"/>
      <c r="K19" s="5"/>
      <c r="L19" s="5"/>
      <c r="M19" s="5"/>
      <c r="N19" s="5"/>
      <c r="O19" s="5"/>
      <c r="P19" s="5"/>
      <c r="Q19" s="5"/>
      <c r="R19" s="5"/>
      <c r="S19" s="5"/>
      <c r="T19" s="5"/>
      <c r="U19" s="5"/>
      <c r="V19" s="5"/>
      <c r="W19" s="5"/>
      <c r="X19" s="5"/>
      <c r="Y19" s="5"/>
      <c r="Z19" s="5"/>
    </row>
    <row r="20" ht="13.5" customHeight="1">
      <c r="A20" s="5"/>
      <c r="B20" s="5"/>
      <c r="C20" s="6"/>
      <c r="D20" s="5"/>
      <c r="E20" s="5"/>
      <c r="F20" s="5"/>
      <c r="G20" s="5"/>
      <c r="H20" s="5"/>
      <c r="I20" s="5"/>
      <c r="J20" s="5"/>
      <c r="K20" s="5"/>
      <c r="L20" s="5"/>
      <c r="M20" s="5"/>
      <c r="N20" s="5"/>
      <c r="O20" s="5"/>
      <c r="P20" s="5"/>
      <c r="Q20" s="5"/>
      <c r="R20" s="5"/>
      <c r="S20" s="5"/>
      <c r="T20" s="5"/>
      <c r="U20" s="5"/>
      <c r="V20" s="5"/>
      <c r="W20" s="5"/>
      <c r="X20" s="5"/>
      <c r="Y20" s="5"/>
      <c r="Z20" s="5"/>
    </row>
    <row r="21" ht="13.5" customHeight="1">
      <c r="A21" s="5"/>
      <c r="B21" s="5"/>
      <c r="C21" s="6"/>
      <c r="D21" s="5"/>
      <c r="E21" s="5"/>
      <c r="F21" s="5"/>
      <c r="G21" s="5"/>
      <c r="H21" s="5"/>
      <c r="I21" s="5"/>
      <c r="J21" s="5"/>
      <c r="K21" s="5"/>
      <c r="L21" s="5"/>
      <c r="M21" s="5"/>
      <c r="N21" s="5"/>
      <c r="O21" s="5"/>
      <c r="P21" s="5"/>
      <c r="Q21" s="5"/>
      <c r="R21" s="5"/>
      <c r="S21" s="5"/>
      <c r="T21" s="5"/>
      <c r="U21" s="5"/>
      <c r="V21" s="5"/>
      <c r="W21" s="5"/>
      <c r="X21" s="5"/>
      <c r="Y21" s="5"/>
      <c r="Z21" s="5"/>
    </row>
    <row r="22" ht="13.5" customHeight="1">
      <c r="A22" s="5"/>
      <c r="B22" s="5"/>
      <c r="C22" s="6"/>
      <c r="D22" s="5"/>
      <c r="E22" s="5"/>
      <c r="F22" s="5"/>
      <c r="G22" s="5"/>
      <c r="H22" s="5"/>
      <c r="I22" s="5"/>
      <c r="J22" s="5"/>
      <c r="K22" s="5"/>
      <c r="L22" s="5"/>
      <c r="M22" s="5"/>
      <c r="N22" s="5"/>
      <c r="O22" s="5"/>
      <c r="P22" s="5"/>
      <c r="Q22" s="5"/>
      <c r="R22" s="5"/>
      <c r="S22" s="5"/>
      <c r="T22" s="5"/>
      <c r="U22" s="5"/>
      <c r="V22" s="5"/>
      <c r="W22" s="5"/>
      <c r="X22" s="5"/>
      <c r="Y22" s="5"/>
      <c r="Z22" s="5"/>
    </row>
    <row r="23" ht="13.5" customHeight="1">
      <c r="A23" s="5"/>
      <c r="B23" s="5"/>
      <c r="C23" s="6"/>
      <c r="D23" s="5"/>
      <c r="E23" s="5"/>
      <c r="F23" s="5"/>
      <c r="G23" s="5"/>
      <c r="H23" s="5"/>
      <c r="I23" s="5"/>
      <c r="J23" s="5"/>
      <c r="K23" s="5"/>
      <c r="L23" s="5"/>
      <c r="M23" s="5"/>
      <c r="N23" s="5"/>
      <c r="O23" s="5"/>
      <c r="P23" s="5"/>
      <c r="Q23" s="5"/>
      <c r="R23" s="5"/>
      <c r="S23" s="5"/>
      <c r="T23" s="5"/>
      <c r="U23" s="5"/>
      <c r="V23" s="5"/>
      <c r="W23" s="5"/>
      <c r="X23" s="5"/>
      <c r="Y23" s="5"/>
      <c r="Z23" s="5"/>
    </row>
    <row r="24" ht="13.5" customHeight="1">
      <c r="A24" s="5"/>
      <c r="B24" s="5"/>
      <c r="C24" s="6"/>
      <c r="D24" s="5"/>
      <c r="E24" s="5"/>
      <c r="F24" s="5"/>
      <c r="G24" s="5"/>
      <c r="H24" s="5"/>
      <c r="I24" s="5"/>
      <c r="J24" s="5"/>
      <c r="K24" s="5"/>
      <c r="L24" s="5"/>
      <c r="M24" s="5"/>
      <c r="N24" s="5"/>
      <c r="O24" s="5"/>
      <c r="P24" s="5"/>
      <c r="Q24" s="5"/>
      <c r="R24" s="5"/>
      <c r="S24" s="5"/>
      <c r="T24" s="5"/>
      <c r="U24" s="5"/>
      <c r="V24" s="5"/>
      <c r="W24" s="5"/>
      <c r="X24" s="5"/>
      <c r="Y24" s="5"/>
      <c r="Z24" s="5"/>
    </row>
    <row r="25" ht="13.5" customHeight="1">
      <c r="A25" s="5"/>
      <c r="B25" s="5"/>
      <c r="C25" s="6"/>
      <c r="D25" s="5"/>
      <c r="E25" s="5"/>
      <c r="F25" s="5"/>
      <c r="G25" s="5"/>
      <c r="H25" s="5"/>
      <c r="I25" s="5"/>
      <c r="J25" s="5"/>
      <c r="K25" s="5"/>
      <c r="L25" s="5"/>
      <c r="M25" s="5"/>
      <c r="N25" s="5"/>
      <c r="O25" s="5"/>
      <c r="P25" s="5"/>
      <c r="Q25" s="5"/>
      <c r="R25" s="5"/>
      <c r="S25" s="5"/>
      <c r="T25" s="5"/>
      <c r="U25" s="5"/>
      <c r="V25" s="5"/>
      <c r="W25" s="5"/>
      <c r="X25" s="5"/>
      <c r="Y25" s="5"/>
      <c r="Z25" s="5"/>
    </row>
    <row r="26" ht="13.5" customHeight="1">
      <c r="A26" s="5"/>
      <c r="B26" s="5"/>
      <c r="C26" s="6"/>
      <c r="D26" s="5"/>
      <c r="E26" s="5"/>
      <c r="F26" s="5"/>
      <c r="G26" s="5"/>
      <c r="H26" s="5"/>
      <c r="I26" s="5"/>
      <c r="J26" s="5"/>
      <c r="K26" s="5"/>
      <c r="L26" s="5"/>
      <c r="M26" s="5"/>
      <c r="N26" s="5"/>
      <c r="O26" s="5"/>
      <c r="P26" s="5"/>
      <c r="Q26" s="5"/>
      <c r="R26" s="5"/>
      <c r="S26" s="5"/>
      <c r="T26" s="5"/>
      <c r="U26" s="5"/>
      <c r="V26" s="5"/>
      <c r="W26" s="5"/>
      <c r="X26" s="5"/>
      <c r="Y26" s="5"/>
      <c r="Z26" s="5"/>
    </row>
    <row r="27" ht="13.5" customHeight="1">
      <c r="A27" s="5"/>
      <c r="B27" s="5"/>
      <c r="C27" s="6"/>
      <c r="D27" s="5"/>
      <c r="E27" s="5"/>
      <c r="F27" s="5"/>
      <c r="G27" s="5"/>
      <c r="H27" s="5"/>
      <c r="I27" s="5"/>
      <c r="J27" s="5"/>
      <c r="K27" s="5"/>
      <c r="L27" s="5"/>
      <c r="M27" s="5"/>
      <c r="N27" s="5"/>
      <c r="O27" s="5"/>
      <c r="P27" s="5"/>
      <c r="Q27" s="5"/>
      <c r="R27" s="5"/>
      <c r="S27" s="5"/>
      <c r="T27" s="5"/>
      <c r="U27" s="5"/>
      <c r="V27" s="5"/>
      <c r="W27" s="5"/>
      <c r="X27" s="5"/>
      <c r="Y27" s="5"/>
      <c r="Z27" s="5"/>
    </row>
    <row r="28" ht="13.5" customHeight="1">
      <c r="A28" s="5"/>
      <c r="B28" s="5"/>
      <c r="C28" s="6"/>
      <c r="D28" s="5"/>
      <c r="E28" s="5"/>
      <c r="F28" s="5"/>
      <c r="G28" s="5"/>
      <c r="H28" s="5"/>
      <c r="I28" s="5"/>
      <c r="J28" s="5"/>
      <c r="K28" s="5"/>
      <c r="L28" s="5"/>
      <c r="M28" s="5"/>
      <c r="N28" s="5"/>
      <c r="O28" s="5"/>
      <c r="P28" s="5"/>
      <c r="Q28" s="5"/>
      <c r="R28" s="5"/>
      <c r="S28" s="5"/>
      <c r="T28" s="5"/>
      <c r="U28" s="5"/>
      <c r="V28" s="5"/>
      <c r="W28" s="5"/>
      <c r="X28" s="5"/>
      <c r="Y28" s="5"/>
      <c r="Z28" s="5"/>
    </row>
    <row r="29" ht="13.5" customHeight="1">
      <c r="A29" s="5"/>
      <c r="B29" s="5"/>
      <c r="C29" s="6"/>
      <c r="D29" s="5"/>
      <c r="E29" s="5"/>
      <c r="F29" s="5"/>
      <c r="G29" s="5"/>
      <c r="H29" s="5"/>
      <c r="I29" s="5"/>
      <c r="J29" s="5"/>
      <c r="K29" s="5"/>
      <c r="L29" s="5"/>
      <c r="M29" s="5"/>
      <c r="N29" s="5"/>
      <c r="O29" s="5"/>
      <c r="P29" s="5"/>
      <c r="Q29" s="5"/>
      <c r="R29" s="5"/>
      <c r="S29" s="5"/>
      <c r="T29" s="5"/>
      <c r="U29" s="5"/>
      <c r="V29" s="5"/>
      <c r="W29" s="5"/>
      <c r="X29" s="5"/>
      <c r="Y29" s="5"/>
      <c r="Z29" s="5"/>
    </row>
    <row r="30" ht="13.5" customHeight="1">
      <c r="A30" s="5"/>
      <c r="B30" s="5"/>
      <c r="C30" s="6"/>
      <c r="D30" s="5"/>
      <c r="E30" s="5"/>
      <c r="F30" s="5"/>
      <c r="G30" s="5"/>
      <c r="H30" s="5"/>
      <c r="I30" s="5"/>
      <c r="J30" s="5"/>
      <c r="K30" s="5"/>
      <c r="L30" s="5"/>
      <c r="M30" s="5"/>
      <c r="N30" s="5"/>
      <c r="O30" s="5"/>
      <c r="P30" s="5"/>
      <c r="Q30" s="5"/>
      <c r="R30" s="5"/>
      <c r="S30" s="5"/>
      <c r="T30" s="5"/>
      <c r="U30" s="5"/>
      <c r="V30" s="5"/>
      <c r="W30" s="5"/>
      <c r="X30" s="5"/>
      <c r="Y30" s="5"/>
      <c r="Z30" s="5"/>
    </row>
    <row r="31" ht="13.5" customHeight="1">
      <c r="A31" s="5"/>
      <c r="B31" s="5"/>
      <c r="C31" s="6"/>
      <c r="D31" s="5"/>
      <c r="E31" s="5"/>
      <c r="F31" s="5"/>
      <c r="G31" s="5"/>
      <c r="H31" s="5"/>
      <c r="I31" s="5"/>
      <c r="J31" s="5"/>
      <c r="K31" s="5"/>
      <c r="L31" s="5"/>
      <c r="M31" s="5"/>
      <c r="N31" s="5"/>
      <c r="O31" s="5"/>
      <c r="P31" s="5"/>
      <c r="Q31" s="5"/>
      <c r="R31" s="5"/>
      <c r="S31" s="5"/>
      <c r="T31" s="5"/>
      <c r="U31" s="5"/>
      <c r="V31" s="5"/>
      <c r="W31" s="5"/>
      <c r="X31" s="5"/>
      <c r="Y31" s="5"/>
      <c r="Z31" s="5"/>
    </row>
    <row r="32" ht="13.5" customHeight="1">
      <c r="A32" s="5"/>
      <c r="B32" s="5"/>
      <c r="C32" s="6"/>
      <c r="D32" s="5"/>
      <c r="E32" s="5"/>
      <c r="F32" s="5"/>
      <c r="G32" s="5"/>
      <c r="H32" s="5"/>
      <c r="I32" s="5"/>
      <c r="J32" s="5"/>
      <c r="K32" s="5"/>
      <c r="L32" s="5"/>
      <c r="M32" s="5"/>
      <c r="N32" s="5"/>
      <c r="O32" s="5"/>
      <c r="P32" s="5"/>
      <c r="Q32" s="5"/>
      <c r="R32" s="5"/>
      <c r="S32" s="5"/>
      <c r="T32" s="5"/>
      <c r="U32" s="5"/>
      <c r="V32" s="5"/>
      <c r="W32" s="5"/>
      <c r="X32" s="5"/>
      <c r="Y32" s="5"/>
      <c r="Z32" s="5"/>
    </row>
    <row r="33" ht="13.5" customHeight="1">
      <c r="A33" s="5"/>
      <c r="B33" s="5"/>
      <c r="C33" s="6"/>
      <c r="D33" s="5"/>
      <c r="E33" s="5"/>
      <c r="F33" s="5"/>
      <c r="G33" s="5"/>
      <c r="H33" s="5"/>
      <c r="I33" s="5"/>
      <c r="J33" s="5"/>
      <c r="K33" s="5"/>
      <c r="L33" s="5"/>
      <c r="M33" s="5"/>
      <c r="N33" s="5"/>
      <c r="O33" s="5"/>
      <c r="P33" s="5"/>
      <c r="Q33" s="5"/>
      <c r="R33" s="5"/>
      <c r="S33" s="5"/>
      <c r="T33" s="5"/>
      <c r="U33" s="5"/>
      <c r="V33" s="5"/>
      <c r="W33" s="5"/>
      <c r="X33" s="5"/>
      <c r="Y33" s="5"/>
      <c r="Z33" s="5"/>
    </row>
    <row r="34" ht="13.5" customHeight="1">
      <c r="A34" s="5"/>
      <c r="B34" s="5"/>
      <c r="C34" s="6"/>
      <c r="D34" s="5"/>
      <c r="E34" s="5"/>
      <c r="F34" s="5"/>
      <c r="G34" s="5"/>
      <c r="H34" s="5"/>
      <c r="I34" s="5"/>
      <c r="J34" s="5"/>
      <c r="K34" s="5"/>
      <c r="L34" s="5"/>
      <c r="M34" s="5"/>
      <c r="N34" s="5"/>
      <c r="O34" s="5"/>
      <c r="P34" s="5"/>
      <c r="Q34" s="5"/>
      <c r="R34" s="5"/>
      <c r="S34" s="5"/>
      <c r="T34" s="5"/>
      <c r="U34" s="5"/>
      <c r="V34" s="5"/>
      <c r="W34" s="5"/>
      <c r="X34" s="5"/>
      <c r="Y34" s="5"/>
      <c r="Z34" s="5"/>
    </row>
    <row r="35" ht="13.5" customHeight="1">
      <c r="A35" s="5"/>
      <c r="B35" s="5"/>
      <c r="C35" s="6"/>
      <c r="D35" s="5"/>
      <c r="E35" s="5"/>
      <c r="F35" s="5"/>
      <c r="G35" s="5"/>
      <c r="H35" s="5"/>
      <c r="I35" s="5"/>
      <c r="J35" s="5"/>
      <c r="K35" s="5"/>
      <c r="L35" s="5"/>
      <c r="M35" s="5"/>
      <c r="N35" s="5"/>
      <c r="O35" s="5"/>
      <c r="P35" s="5"/>
      <c r="Q35" s="5"/>
      <c r="R35" s="5"/>
      <c r="S35" s="5"/>
      <c r="T35" s="5"/>
      <c r="U35" s="5"/>
      <c r="V35" s="5"/>
      <c r="W35" s="5"/>
      <c r="X35" s="5"/>
      <c r="Y35" s="5"/>
      <c r="Z35" s="5"/>
    </row>
    <row r="36" ht="13.5" customHeight="1">
      <c r="A36" s="5"/>
      <c r="B36" s="5"/>
      <c r="C36" s="6"/>
      <c r="D36" s="5"/>
      <c r="E36" s="5"/>
      <c r="F36" s="5"/>
      <c r="G36" s="5"/>
      <c r="H36" s="5"/>
      <c r="I36" s="5"/>
      <c r="J36" s="5"/>
      <c r="K36" s="5"/>
      <c r="L36" s="5"/>
      <c r="M36" s="5"/>
      <c r="N36" s="5"/>
      <c r="O36" s="5"/>
      <c r="P36" s="5"/>
      <c r="Q36" s="5"/>
      <c r="R36" s="5"/>
      <c r="S36" s="5"/>
      <c r="T36" s="5"/>
      <c r="U36" s="5"/>
      <c r="V36" s="5"/>
      <c r="W36" s="5"/>
      <c r="X36" s="5"/>
      <c r="Y36" s="5"/>
      <c r="Z36" s="5"/>
    </row>
    <row r="37" ht="13.5" customHeight="1">
      <c r="A37" s="5"/>
      <c r="B37" s="5"/>
      <c r="C37" s="6"/>
      <c r="D37" s="5"/>
      <c r="E37" s="5"/>
      <c r="F37" s="5"/>
      <c r="G37" s="5"/>
      <c r="H37" s="5"/>
      <c r="I37" s="5"/>
      <c r="J37" s="5"/>
      <c r="K37" s="5"/>
      <c r="L37" s="5"/>
      <c r="M37" s="5"/>
      <c r="N37" s="5"/>
      <c r="O37" s="5"/>
      <c r="P37" s="5"/>
      <c r="Q37" s="5"/>
      <c r="R37" s="5"/>
      <c r="S37" s="5"/>
      <c r="T37" s="5"/>
      <c r="U37" s="5"/>
      <c r="V37" s="5"/>
      <c r="W37" s="5"/>
      <c r="X37" s="5"/>
      <c r="Y37" s="5"/>
      <c r="Z37" s="5"/>
    </row>
    <row r="38" ht="13.5" customHeight="1">
      <c r="A38" s="5"/>
      <c r="B38" s="5"/>
      <c r="C38" s="6"/>
      <c r="D38" s="5"/>
      <c r="E38" s="5"/>
      <c r="F38" s="5"/>
      <c r="G38" s="5"/>
      <c r="H38" s="5"/>
      <c r="I38" s="5"/>
      <c r="J38" s="5"/>
      <c r="K38" s="5"/>
      <c r="L38" s="5"/>
      <c r="M38" s="5"/>
      <c r="N38" s="5"/>
      <c r="O38" s="5"/>
      <c r="P38" s="5"/>
      <c r="Q38" s="5"/>
      <c r="R38" s="5"/>
      <c r="S38" s="5"/>
      <c r="T38" s="5"/>
      <c r="U38" s="5"/>
      <c r="V38" s="5"/>
      <c r="W38" s="5"/>
      <c r="X38" s="5"/>
      <c r="Y38" s="5"/>
      <c r="Z38" s="5"/>
    </row>
    <row r="39" ht="13.5" customHeight="1">
      <c r="A39" s="5"/>
      <c r="B39" s="5"/>
      <c r="C39" s="6"/>
      <c r="D39" s="5"/>
      <c r="E39" s="5"/>
      <c r="F39" s="5"/>
      <c r="G39" s="5"/>
      <c r="H39" s="5"/>
      <c r="I39" s="5"/>
      <c r="J39" s="5"/>
      <c r="K39" s="5"/>
      <c r="L39" s="5"/>
      <c r="M39" s="5"/>
      <c r="N39" s="5"/>
      <c r="O39" s="5"/>
      <c r="P39" s="5"/>
      <c r="Q39" s="5"/>
      <c r="R39" s="5"/>
      <c r="S39" s="5"/>
      <c r="T39" s="5"/>
      <c r="U39" s="5"/>
      <c r="V39" s="5"/>
      <c r="W39" s="5"/>
      <c r="X39" s="5"/>
      <c r="Y39" s="5"/>
      <c r="Z39" s="5"/>
    </row>
    <row r="40" ht="13.5" customHeight="1">
      <c r="A40" s="5"/>
      <c r="B40" s="5"/>
      <c r="C40" s="6"/>
      <c r="D40" s="5"/>
      <c r="E40" s="5"/>
      <c r="F40" s="5"/>
      <c r="G40" s="5"/>
      <c r="H40" s="5"/>
      <c r="I40" s="5"/>
      <c r="J40" s="5"/>
      <c r="K40" s="5"/>
      <c r="L40" s="5"/>
      <c r="M40" s="5"/>
      <c r="N40" s="5"/>
      <c r="O40" s="5"/>
      <c r="P40" s="5"/>
      <c r="Q40" s="5"/>
      <c r="R40" s="5"/>
      <c r="S40" s="5"/>
      <c r="T40" s="5"/>
      <c r="U40" s="5"/>
      <c r="V40" s="5"/>
      <c r="W40" s="5"/>
      <c r="X40" s="5"/>
      <c r="Y40" s="5"/>
      <c r="Z40" s="5"/>
    </row>
    <row r="41" ht="13.5" customHeight="1">
      <c r="A41" s="5"/>
      <c r="B41" s="5"/>
      <c r="C41" s="6"/>
      <c r="D41" s="5"/>
      <c r="E41" s="5"/>
      <c r="F41" s="5"/>
      <c r="G41" s="5"/>
      <c r="H41" s="5"/>
      <c r="I41" s="5"/>
      <c r="J41" s="5"/>
      <c r="K41" s="5"/>
      <c r="L41" s="5"/>
      <c r="M41" s="5"/>
      <c r="N41" s="5"/>
      <c r="O41" s="5"/>
      <c r="P41" s="5"/>
      <c r="Q41" s="5"/>
      <c r="R41" s="5"/>
      <c r="S41" s="5"/>
      <c r="T41" s="5"/>
      <c r="U41" s="5"/>
      <c r="V41" s="5"/>
      <c r="W41" s="5"/>
      <c r="X41" s="5"/>
      <c r="Y41" s="5"/>
      <c r="Z41" s="5"/>
    </row>
    <row r="42" ht="13.5" customHeight="1">
      <c r="A42" s="5"/>
      <c r="B42" s="5"/>
      <c r="C42" s="6"/>
      <c r="D42" s="5"/>
      <c r="E42" s="5"/>
      <c r="F42" s="5"/>
      <c r="G42" s="5"/>
      <c r="H42" s="5"/>
      <c r="I42" s="5"/>
      <c r="J42" s="5"/>
      <c r="K42" s="5"/>
      <c r="L42" s="5"/>
      <c r="M42" s="5"/>
      <c r="N42" s="5"/>
      <c r="O42" s="5"/>
      <c r="P42" s="5"/>
      <c r="Q42" s="5"/>
      <c r="R42" s="5"/>
      <c r="S42" s="5"/>
      <c r="T42" s="5"/>
      <c r="U42" s="5"/>
      <c r="V42" s="5"/>
      <c r="W42" s="5"/>
      <c r="X42" s="5"/>
      <c r="Y42" s="5"/>
      <c r="Z42" s="5"/>
    </row>
    <row r="43" ht="13.5" customHeight="1">
      <c r="A43" s="5"/>
      <c r="B43" s="5"/>
      <c r="C43" s="6"/>
      <c r="D43" s="5"/>
      <c r="E43" s="5"/>
      <c r="F43" s="5"/>
      <c r="G43" s="5"/>
      <c r="H43" s="5"/>
      <c r="I43" s="5"/>
      <c r="J43" s="5"/>
      <c r="K43" s="5"/>
      <c r="L43" s="5"/>
      <c r="M43" s="5"/>
      <c r="N43" s="5"/>
      <c r="O43" s="5"/>
      <c r="P43" s="5"/>
      <c r="Q43" s="5"/>
      <c r="R43" s="5"/>
      <c r="S43" s="5"/>
      <c r="T43" s="5"/>
      <c r="U43" s="5"/>
      <c r="V43" s="5"/>
      <c r="W43" s="5"/>
      <c r="X43" s="5"/>
      <c r="Y43" s="5"/>
      <c r="Z43" s="5"/>
    </row>
    <row r="44" ht="13.5" customHeight="1">
      <c r="A44" s="5"/>
      <c r="B44" s="5"/>
      <c r="C44" s="6"/>
      <c r="D44" s="5"/>
      <c r="E44" s="5"/>
      <c r="F44" s="5"/>
      <c r="G44" s="5"/>
      <c r="H44" s="5"/>
      <c r="I44" s="5"/>
      <c r="J44" s="5"/>
      <c r="K44" s="5"/>
      <c r="L44" s="5"/>
      <c r="M44" s="5"/>
      <c r="N44" s="5"/>
      <c r="O44" s="5"/>
      <c r="P44" s="5"/>
      <c r="Q44" s="5"/>
      <c r="R44" s="5"/>
      <c r="S44" s="5"/>
      <c r="T44" s="5"/>
      <c r="U44" s="5"/>
      <c r="V44" s="5"/>
      <c r="W44" s="5"/>
      <c r="X44" s="5"/>
      <c r="Y44" s="5"/>
      <c r="Z44" s="5"/>
    </row>
    <row r="45" ht="13.5" customHeight="1">
      <c r="A45" s="5"/>
      <c r="B45" s="5"/>
      <c r="C45" s="6"/>
      <c r="D45" s="5"/>
      <c r="E45" s="5"/>
      <c r="F45" s="5"/>
      <c r="G45" s="5"/>
      <c r="H45" s="5"/>
      <c r="I45" s="5"/>
      <c r="J45" s="5"/>
      <c r="K45" s="5"/>
      <c r="L45" s="5"/>
      <c r="M45" s="5"/>
      <c r="N45" s="5"/>
      <c r="O45" s="5"/>
      <c r="P45" s="5"/>
      <c r="Q45" s="5"/>
      <c r="R45" s="5"/>
      <c r="S45" s="5"/>
      <c r="T45" s="5"/>
      <c r="U45" s="5"/>
      <c r="V45" s="5"/>
      <c r="W45" s="5"/>
      <c r="X45" s="5"/>
      <c r="Y45" s="5"/>
      <c r="Z45" s="5"/>
    </row>
    <row r="46" ht="13.5" customHeight="1">
      <c r="A46" s="5"/>
      <c r="B46" s="5"/>
      <c r="C46" s="6"/>
      <c r="D46" s="5"/>
      <c r="E46" s="5"/>
      <c r="F46" s="5"/>
      <c r="G46" s="5"/>
      <c r="H46" s="5"/>
      <c r="I46" s="5"/>
      <c r="J46" s="5"/>
      <c r="K46" s="5"/>
      <c r="L46" s="5"/>
      <c r="M46" s="5"/>
      <c r="N46" s="5"/>
      <c r="O46" s="5"/>
      <c r="P46" s="5"/>
      <c r="Q46" s="5"/>
      <c r="R46" s="5"/>
      <c r="S46" s="5"/>
      <c r="T46" s="5"/>
      <c r="U46" s="5"/>
      <c r="V46" s="5"/>
      <c r="W46" s="5"/>
      <c r="X46" s="5"/>
      <c r="Y46" s="5"/>
      <c r="Z46" s="5"/>
    </row>
    <row r="47" ht="13.5" customHeight="1">
      <c r="A47" s="5"/>
      <c r="B47" s="5"/>
      <c r="C47" s="6"/>
      <c r="D47" s="5"/>
      <c r="E47" s="5"/>
      <c r="F47" s="5"/>
      <c r="G47" s="5"/>
      <c r="H47" s="5"/>
      <c r="I47" s="5"/>
      <c r="J47" s="5"/>
      <c r="K47" s="5"/>
      <c r="L47" s="5"/>
      <c r="M47" s="5"/>
      <c r="N47" s="5"/>
      <c r="O47" s="5"/>
      <c r="P47" s="5"/>
      <c r="Q47" s="5"/>
      <c r="R47" s="5"/>
      <c r="S47" s="5"/>
      <c r="T47" s="5"/>
      <c r="U47" s="5"/>
      <c r="V47" s="5"/>
      <c r="W47" s="5"/>
      <c r="X47" s="5"/>
      <c r="Y47" s="5"/>
      <c r="Z47" s="5"/>
    </row>
    <row r="48" ht="13.5" customHeight="1">
      <c r="A48" s="5"/>
      <c r="B48" s="5"/>
      <c r="C48" s="6"/>
      <c r="D48" s="5"/>
      <c r="E48" s="5"/>
      <c r="F48" s="5"/>
      <c r="G48" s="5"/>
      <c r="H48" s="5"/>
      <c r="I48" s="5"/>
      <c r="J48" s="5"/>
      <c r="K48" s="5"/>
      <c r="L48" s="5"/>
      <c r="M48" s="5"/>
      <c r="N48" s="5"/>
      <c r="O48" s="5"/>
      <c r="P48" s="5"/>
      <c r="Q48" s="5"/>
      <c r="R48" s="5"/>
      <c r="S48" s="5"/>
      <c r="T48" s="5"/>
      <c r="U48" s="5"/>
      <c r="V48" s="5"/>
      <c r="W48" s="5"/>
      <c r="X48" s="5"/>
      <c r="Y48" s="5"/>
      <c r="Z48" s="5"/>
    </row>
    <row r="49" ht="13.5" customHeight="1">
      <c r="A49" s="5"/>
      <c r="B49" s="5"/>
      <c r="C49" s="6"/>
      <c r="D49" s="5"/>
      <c r="E49" s="5"/>
      <c r="F49" s="5"/>
      <c r="G49" s="5"/>
      <c r="H49" s="5"/>
      <c r="I49" s="5"/>
      <c r="J49" s="5"/>
      <c r="K49" s="5"/>
      <c r="L49" s="5"/>
      <c r="M49" s="5"/>
      <c r="N49" s="5"/>
      <c r="O49" s="5"/>
      <c r="P49" s="5"/>
      <c r="Q49" s="5"/>
      <c r="R49" s="5"/>
      <c r="S49" s="5"/>
      <c r="T49" s="5"/>
      <c r="U49" s="5"/>
      <c r="V49" s="5"/>
      <c r="W49" s="5"/>
      <c r="X49" s="5"/>
      <c r="Y49" s="5"/>
      <c r="Z49" s="5"/>
    </row>
    <row r="50" ht="13.5" customHeight="1">
      <c r="A50" s="5"/>
      <c r="B50" s="5"/>
      <c r="C50" s="6"/>
      <c r="D50" s="5"/>
      <c r="E50" s="5"/>
      <c r="F50" s="5"/>
      <c r="G50" s="5"/>
      <c r="H50" s="5"/>
      <c r="I50" s="5"/>
      <c r="J50" s="5"/>
      <c r="K50" s="5"/>
      <c r="L50" s="5"/>
      <c r="M50" s="5"/>
      <c r="N50" s="5"/>
      <c r="O50" s="5"/>
      <c r="P50" s="5"/>
      <c r="Q50" s="5"/>
      <c r="R50" s="5"/>
      <c r="S50" s="5"/>
      <c r="T50" s="5"/>
      <c r="U50" s="5"/>
      <c r="V50" s="5"/>
      <c r="W50" s="5"/>
      <c r="X50" s="5"/>
      <c r="Y50" s="5"/>
      <c r="Z50" s="5"/>
    </row>
    <row r="51" ht="13.5" customHeight="1">
      <c r="A51" s="5"/>
      <c r="B51" s="5"/>
      <c r="C51" s="6"/>
      <c r="D51" s="5"/>
      <c r="E51" s="5"/>
      <c r="F51" s="5"/>
      <c r="G51" s="5"/>
      <c r="H51" s="5"/>
      <c r="I51" s="5"/>
      <c r="J51" s="5"/>
      <c r="K51" s="5"/>
      <c r="L51" s="5"/>
      <c r="M51" s="5"/>
      <c r="N51" s="5"/>
      <c r="O51" s="5"/>
      <c r="P51" s="5"/>
      <c r="Q51" s="5"/>
      <c r="R51" s="5"/>
      <c r="S51" s="5"/>
      <c r="T51" s="5"/>
      <c r="U51" s="5"/>
      <c r="V51" s="5"/>
      <c r="W51" s="5"/>
      <c r="X51" s="5"/>
      <c r="Y51" s="5"/>
      <c r="Z51" s="5"/>
    </row>
    <row r="52" ht="13.5" customHeight="1">
      <c r="A52" s="5"/>
      <c r="B52" s="5"/>
      <c r="C52" s="6"/>
      <c r="D52" s="5"/>
      <c r="E52" s="5"/>
      <c r="F52" s="5"/>
      <c r="G52" s="5"/>
      <c r="H52" s="5"/>
      <c r="I52" s="5"/>
      <c r="J52" s="5"/>
      <c r="K52" s="5"/>
      <c r="L52" s="5"/>
      <c r="M52" s="5"/>
      <c r="N52" s="5"/>
      <c r="O52" s="5"/>
      <c r="P52" s="5"/>
      <c r="Q52" s="5"/>
      <c r="R52" s="5"/>
      <c r="S52" s="5"/>
      <c r="T52" s="5"/>
      <c r="U52" s="5"/>
      <c r="V52" s="5"/>
      <c r="W52" s="5"/>
      <c r="X52" s="5"/>
      <c r="Y52" s="5"/>
      <c r="Z52" s="5"/>
    </row>
    <row r="53" ht="13.5" customHeight="1">
      <c r="A53" s="5"/>
      <c r="B53" s="5"/>
      <c r="C53" s="6"/>
      <c r="D53" s="5"/>
      <c r="E53" s="5"/>
      <c r="F53" s="5"/>
      <c r="G53" s="5"/>
      <c r="H53" s="5"/>
      <c r="I53" s="5"/>
      <c r="J53" s="5"/>
      <c r="K53" s="5"/>
      <c r="L53" s="5"/>
      <c r="M53" s="5"/>
      <c r="N53" s="5"/>
      <c r="O53" s="5"/>
      <c r="P53" s="5"/>
      <c r="Q53" s="5"/>
      <c r="R53" s="5"/>
      <c r="S53" s="5"/>
      <c r="T53" s="5"/>
      <c r="U53" s="5"/>
      <c r="V53" s="5"/>
      <c r="W53" s="5"/>
      <c r="X53" s="5"/>
      <c r="Y53" s="5"/>
      <c r="Z53" s="5"/>
    </row>
    <row r="54" ht="13.5" customHeight="1">
      <c r="A54" s="5"/>
      <c r="B54" s="5"/>
      <c r="C54" s="6"/>
      <c r="D54" s="5"/>
      <c r="E54" s="5"/>
      <c r="F54" s="5"/>
      <c r="G54" s="5"/>
      <c r="H54" s="5"/>
      <c r="I54" s="5"/>
      <c r="J54" s="5"/>
      <c r="K54" s="5"/>
      <c r="L54" s="5"/>
      <c r="M54" s="5"/>
      <c r="N54" s="5"/>
      <c r="O54" s="5"/>
      <c r="P54" s="5"/>
      <c r="Q54" s="5"/>
      <c r="R54" s="5"/>
      <c r="S54" s="5"/>
      <c r="T54" s="5"/>
      <c r="U54" s="5"/>
      <c r="V54" s="5"/>
      <c r="W54" s="5"/>
      <c r="X54" s="5"/>
      <c r="Y54" s="5"/>
      <c r="Z54" s="5"/>
    </row>
    <row r="55" ht="13.5" customHeight="1">
      <c r="A55" s="5"/>
      <c r="B55" s="5"/>
      <c r="C55" s="6"/>
      <c r="D55" s="5"/>
      <c r="E55" s="5"/>
      <c r="F55" s="5"/>
      <c r="G55" s="5"/>
      <c r="H55" s="5"/>
      <c r="I55" s="5"/>
      <c r="J55" s="5"/>
      <c r="K55" s="5"/>
      <c r="L55" s="5"/>
      <c r="M55" s="5"/>
      <c r="N55" s="5"/>
      <c r="O55" s="5"/>
      <c r="P55" s="5"/>
      <c r="Q55" s="5"/>
      <c r="R55" s="5"/>
      <c r="S55" s="5"/>
      <c r="T55" s="5"/>
      <c r="U55" s="5"/>
      <c r="V55" s="5"/>
      <c r="W55" s="5"/>
      <c r="X55" s="5"/>
      <c r="Y55" s="5"/>
      <c r="Z55" s="5"/>
    </row>
    <row r="56" ht="13.5" customHeight="1">
      <c r="A56" s="5"/>
      <c r="B56" s="5"/>
      <c r="C56" s="6"/>
      <c r="D56" s="5"/>
      <c r="E56" s="5"/>
      <c r="F56" s="5"/>
      <c r="G56" s="5"/>
      <c r="H56" s="5"/>
      <c r="I56" s="5"/>
      <c r="J56" s="5"/>
      <c r="K56" s="5"/>
      <c r="L56" s="5"/>
      <c r="M56" s="5"/>
      <c r="N56" s="5"/>
      <c r="O56" s="5"/>
      <c r="P56" s="5"/>
      <c r="Q56" s="5"/>
      <c r="R56" s="5"/>
      <c r="S56" s="5"/>
      <c r="T56" s="5"/>
      <c r="U56" s="5"/>
      <c r="V56" s="5"/>
      <c r="W56" s="5"/>
      <c r="X56" s="5"/>
      <c r="Y56" s="5"/>
      <c r="Z56" s="5"/>
    </row>
    <row r="57" ht="13.5" customHeight="1">
      <c r="A57" s="5"/>
      <c r="B57" s="5"/>
      <c r="C57" s="6"/>
      <c r="D57" s="5"/>
      <c r="E57" s="5"/>
      <c r="F57" s="5"/>
      <c r="G57" s="5"/>
      <c r="H57" s="5"/>
      <c r="I57" s="5"/>
      <c r="J57" s="5"/>
      <c r="K57" s="5"/>
      <c r="L57" s="5"/>
      <c r="M57" s="5"/>
      <c r="N57" s="5"/>
      <c r="O57" s="5"/>
      <c r="P57" s="5"/>
      <c r="Q57" s="5"/>
      <c r="R57" s="5"/>
      <c r="S57" s="5"/>
      <c r="T57" s="5"/>
      <c r="U57" s="5"/>
      <c r="V57" s="5"/>
      <c r="W57" s="5"/>
      <c r="X57" s="5"/>
      <c r="Y57" s="5"/>
      <c r="Z57" s="5"/>
    </row>
    <row r="58" ht="13.5" customHeight="1">
      <c r="A58" s="5"/>
      <c r="B58" s="5"/>
      <c r="C58" s="6"/>
      <c r="D58" s="5"/>
      <c r="E58" s="5"/>
      <c r="F58" s="5"/>
      <c r="G58" s="5"/>
      <c r="H58" s="5"/>
      <c r="I58" s="5"/>
      <c r="J58" s="5"/>
      <c r="K58" s="5"/>
      <c r="L58" s="5"/>
      <c r="M58" s="5"/>
      <c r="N58" s="5"/>
      <c r="O58" s="5"/>
      <c r="P58" s="5"/>
      <c r="Q58" s="5"/>
      <c r="R58" s="5"/>
      <c r="S58" s="5"/>
      <c r="T58" s="5"/>
      <c r="U58" s="5"/>
      <c r="V58" s="5"/>
      <c r="W58" s="5"/>
      <c r="X58" s="5"/>
      <c r="Y58" s="5"/>
      <c r="Z58" s="5"/>
    </row>
    <row r="59" ht="13.5" customHeight="1">
      <c r="A59" s="5"/>
      <c r="B59" s="5"/>
      <c r="C59" s="6"/>
      <c r="D59" s="5"/>
      <c r="E59" s="5"/>
      <c r="F59" s="5"/>
      <c r="G59" s="5"/>
      <c r="H59" s="5"/>
      <c r="I59" s="5"/>
      <c r="J59" s="5"/>
      <c r="K59" s="5"/>
      <c r="L59" s="5"/>
      <c r="M59" s="5"/>
      <c r="N59" s="5"/>
      <c r="O59" s="5"/>
      <c r="P59" s="5"/>
      <c r="Q59" s="5"/>
      <c r="R59" s="5"/>
      <c r="S59" s="5"/>
      <c r="T59" s="5"/>
      <c r="U59" s="5"/>
      <c r="V59" s="5"/>
      <c r="W59" s="5"/>
      <c r="X59" s="5"/>
      <c r="Y59" s="5"/>
      <c r="Z59" s="5"/>
    </row>
    <row r="60" ht="13.5" customHeight="1">
      <c r="A60" s="5"/>
      <c r="B60" s="5"/>
      <c r="C60" s="6"/>
      <c r="D60" s="5"/>
      <c r="E60" s="5"/>
      <c r="F60" s="5"/>
      <c r="G60" s="5"/>
      <c r="H60" s="5"/>
      <c r="I60" s="5"/>
      <c r="J60" s="5"/>
      <c r="K60" s="5"/>
      <c r="L60" s="5"/>
      <c r="M60" s="5"/>
      <c r="N60" s="5"/>
      <c r="O60" s="5"/>
      <c r="P60" s="5"/>
      <c r="Q60" s="5"/>
      <c r="R60" s="5"/>
      <c r="S60" s="5"/>
      <c r="T60" s="5"/>
      <c r="U60" s="5"/>
      <c r="V60" s="5"/>
      <c r="W60" s="5"/>
      <c r="X60" s="5"/>
      <c r="Y60" s="5"/>
      <c r="Z60" s="5"/>
    </row>
    <row r="61" ht="13.5" customHeight="1">
      <c r="A61" s="5"/>
      <c r="B61" s="5"/>
      <c r="C61" s="6"/>
      <c r="D61" s="5"/>
      <c r="E61" s="5"/>
      <c r="F61" s="5"/>
      <c r="G61" s="5"/>
      <c r="H61" s="5"/>
      <c r="I61" s="5"/>
      <c r="J61" s="5"/>
      <c r="K61" s="5"/>
      <c r="L61" s="5"/>
      <c r="M61" s="5"/>
      <c r="N61" s="5"/>
      <c r="O61" s="5"/>
      <c r="P61" s="5"/>
      <c r="Q61" s="5"/>
      <c r="R61" s="5"/>
      <c r="S61" s="5"/>
      <c r="T61" s="5"/>
      <c r="U61" s="5"/>
      <c r="V61" s="5"/>
      <c r="W61" s="5"/>
      <c r="X61" s="5"/>
      <c r="Y61" s="5"/>
      <c r="Z61" s="5"/>
    </row>
    <row r="62" ht="13.5" customHeight="1">
      <c r="A62" s="5"/>
      <c r="B62" s="5"/>
      <c r="C62" s="6"/>
      <c r="D62" s="5"/>
      <c r="E62" s="5"/>
      <c r="F62" s="5"/>
      <c r="G62" s="5"/>
      <c r="H62" s="5"/>
      <c r="I62" s="5"/>
      <c r="J62" s="5"/>
      <c r="K62" s="5"/>
      <c r="L62" s="5"/>
      <c r="M62" s="5"/>
      <c r="N62" s="5"/>
      <c r="O62" s="5"/>
      <c r="P62" s="5"/>
      <c r="Q62" s="5"/>
      <c r="R62" s="5"/>
      <c r="S62" s="5"/>
      <c r="T62" s="5"/>
      <c r="U62" s="5"/>
      <c r="V62" s="5"/>
      <c r="W62" s="5"/>
      <c r="X62" s="5"/>
      <c r="Y62" s="5"/>
      <c r="Z62" s="5"/>
    </row>
    <row r="63" ht="13.5" customHeight="1">
      <c r="A63" s="5"/>
      <c r="B63" s="5"/>
      <c r="C63" s="6"/>
      <c r="D63" s="5"/>
      <c r="E63" s="5"/>
      <c r="F63" s="5"/>
      <c r="G63" s="5"/>
      <c r="H63" s="5"/>
      <c r="I63" s="5"/>
      <c r="J63" s="5"/>
      <c r="K63" s="5"/>
      <c r="L63" s="5"/>
      <c r="M63" s="5"/>
      <c r="N63" s="5"/>
      <c r="O63" s="5"/>
      <c r="P63" s="5"/>
      <c r="Q63" s="5"/>
      <c r="R63" s="5"/>
      <c r="S63" s="5"/>
      <c r="T63" s="5"/>
      <c r="U63" s="5"/>
      <c r="V63" s="5"/>
      <c r="W63" s="5"/>
      <c r="X63" s="5"/>
      <c r="Y63" s="5"/>
      <c r="Z63" s="5"/>
    </row>
    <row r="64" ht="13.5" customHeight="1">
      <c r="A64" s="5"/>
      <c r="B64" s="5"/>
      <c r="C64" s="6"/>
      <c r="D64" s="5"/>
      <c r="E64" s="5"/>
      <c r="F64" s="5"/>
      <c r="G64" s="5"/>
      <c r="H64" s="5"/>
      <c r="I64" s="5"/>
      <c r="J64" s="5"/>
      <c r="K64" s="5"/>
      <c r="L64" s="5"/>
      <c r="M64" s="5"/>
      <c r="N64" s="5"/>
      <c r="O64" s="5"/>
      <c r="P64" s="5"/>
      <c r="Q64" s="5"/>
      <c r="R64" s="5"/>
      <c r="S64" s="5"/>
      <c r="T64" s="5"/>
      <c r="U64" s="5"/>
      <c r="V64" s="5"/>
      <c r="W64" s="5"/>
      <c r="X64" s="5"/>
      <c r="Y64" s="5"/>
      <c r="Z64" s="5"/>
    </row>
    <row r="65" ht="13.5" customHeight="1">
      <c r="A65" s="5"/>
      <c r="B65" s="5"/>
      <c r="C65" s="6"/>
      <c r="D65" s="5"/>
      <c r="E65" s="5"/>
      <c r="F65" s="5"/>
      <c r="G65" s="5"/>
      <c r="H65" s="5"/>
      <c r="I65" s="5"/>
      <c r="J65" s="5"/>
      <c r="K65" s="5"/>
      <c r="L65" s="5"/>
      <c r="M65" s="5"/>
      <c r="N65" s="5"/>
      <c r="O65" s="5"/>
      <c r="P65" s="5"/>
      <c r="Q65" s="5"/>
      <c r="R65" s="5"/>
      <c r="S65" s="5"/>
      <c r="T65" s="5"/>
      <c r="U65" s="5"/>
      <c r="V65" s="5"/>
      <c r="W65" s="5"/>
      <c r="X65" s="5"/>
      <c r="Y65" s="5"/>
      <c r="Z65" s="5"/>
    </row>
    <row r="66" ht="13.5" customHeight="1">
      <c r="A66" s="5"/>
      <c r="B66" s="5"/>
      <c r="C66" s="6"/>
      <c r="D66" s="5"/>
      <c r="E66" s="5"/>
      <c r="F66" s="5"/>
      <c r="G66" s="5"/>
      <c r="H66" s="5"/>
      <c r="I66" s="5"/>
      <c r="J66" s="5"/>
      <c r="K66" s="5"/>
      <c r="L66" s="5"/>
      <c r="M66" s="5"/>
      <c r="N66" s="5"/>
      <c r="O66" s="5"/>
      <c r="P66" s="5"/>
      <c r="Q66" s="5"/>
      <c r="R66" s="5"/>
      <c r="S66" s="5"/>
      <c r="T66" s="5"/>
      <c r="U66" s="5"/>
      <c r="V66" s="5"/>
      <c r="W66" s="5"/>
      <c r="X66" s="5"/>
      <c r="Y66" s="5"/>
      <c r="Z66" s="5"/>
    </row>
    <row r="67" ht="13.5" customHeight="1">
      <c r="A67" s="5"/>
      <c r="B67" s="5"/>
      <c r="C67" s="6"/>
      <c r="D67" s="5"/>
      <c r="E67" s="5"/>
      <c r="F67" s="5"/>
      <c r="G67" s="5"/>
      <c r="H67" s="5"/>
      <c r="I67" s="5"/>
      <c r="J67" s="5"/>
      <c r="K67" s="5"/>
      <c r="L67" s="5"/>
      <c r="M67" s="5"/>
      <c r="N67" s="5"/>
      <c r="O67" s="5"/>
      <c r="P67" s="5"/>
      <c r="Q67" s="5"/>
      <c r="R67" s="5"/>
      <c r="S67" s="5"/>
      <c r="T67" s="5"/>
      <c r="U67" s="5"/>
      <c r="V67" s="5"/>
      <c r="W67" s="5"/>
      <c r="X67" s="5"/>
      <c r="Y67" s="5"/>
      <c r="Z67" s="5"/>
    </row>
    <row r="68" ht="13.5" customHeight="1">
      <c r="A68" s="5"/>
      <c r="B68" s="5"/>
      <c r="C68" s="6"/>
      <c r="D68" s="5"/>
      <c r="E68" s="5"/>
      <c r="F68" s="5"/>
      <c r="G68" s="5"/>
      <c r="H68" s="5"/>
      <c r="I68" s="5"/>
      <c r="J68" s="5"/>
      <c r="K68" s="5"/>
      <c r="L68" s="5"/>
      <c r="M68" s="5"/>
      <c r="N68" s="5"/>
      <c r="O68" s="5"/>
      <c r="P68" s="5"/>
      <c r="Q68" s="5"/>
      <c r="R68" s="5"/>
      <c r="S68" s="5"/>
      <c r="T68" s="5"/>
      <c r="U68" s="5"/>
      <c r="V68" s="5"/>
      <c r="W68" s="5"/>
      <c r="X68" s="5"/>
      <c r="Y68" s="5"/>
      <c r="Z68" s="5"/>
    </row>
    <row r="69" ht="13.5" customHeight="1">
      <c r="A69" s="5"/>
      <c r="B69" s="5"/>
      <c r="C69" s="6"/>
      <c r="D69" s="5"/>
      <c r="E69" s="5"/>
      <c r="F69" s="5"/>
      <c r="G69" s="5"/>
      <c r="H69" s="5"/>
      <c r="I69" s="5"/>
      <c r="J69" s="5"/>
      <c r="K69" s="5"/>
      <c r="L69" s="5"/>
      <c r="M69" s="5"/>
      <c r="N69" s="5"/>
      <c r="O69" s="5"/>
      <c r="P69" s="5"/>
      <c r="Q69" s="5"/>
      <c r="R69" s="5"/>
      <c r="S69" s="5"/>
      <c r="T69" s="5"/>
      <c r="U69" s="5"/>
      <c r="V69" s="5"/>
      <c r="W69" s="5"/>
      <c r="X69" s="5"/>
      <c r="Y69" s="5"/>
      <c r="Z69" s="5"/>
    </row>
    <row r="70" ht="13.5" customHeight="1">
      <c r="A70" s="5"/>
      <c r="B70" s="5"/>
      <c r="C70" s="6"/>
      <c r="D70" s="5"/>
      <c r="E70" s="5"/>
      <c r="F70" s="5"/>
      <c r="G70" s="5"/>
      <c r="H70" s="5"/>
      <c r="I70" s="5"/>
      <c r="J70" s="5"/>
      <c r="K70" s="5"/>
      <c r="L70" s="5"/>
      <c r="M70" s="5"/>
      <c r="N70" s="5"/>
      <c r="O70" s="5"/>
      <c r="P70" s="5"/>
      <c r="Q70" s="5"/>
      <c r="R70" s="5"/>
      <c r="S70" s="5"/>
      <c r="T70" s="5"/>
      <c r="U70" s="5"/>
      <c r="V70" s="5"/>
      <c r="W70" s="5"/>
      <c r="X70" s="5"/>
      <c r="Y70" s="5"/>
      <c r="Z70" s="5"/>
    </row>
    <row r="71" ht="13.5" customHeight="1">
      <c r="A71" s="5"/>
      <c r="B71" s="5"/>
      <c r="C71" s="6"/>
      <c r="D71" s="5"/>
      <c r="E71" s="5"/>
      <c r="F71" s="5"/>
      <c r="G71" s="5"/>
      <c r="H71" s="5"/>
      <c r="I71" s="5"/>
      <c r="J71" s="5"/>
      <c r="K71" s="5"/>
      <c r="L71" s="5"/>
      <c r="M71" s="5"/>
      <c r="N71" s="5"/>
      <c r="O71" s="5"/>
      <c r="P71" s="5"/>
      <c r="Q71" s="5"/>
      <c r="R71" s="5"/>
      <c r="S71" s="5"/>
      <c r="T71" s="5"/>
      <c r="U71" s="5"/>
      <c r="V71" s="5"/>
      <c r="W71" s="5"/>
      <c r="X71" s="5"/>
      <c r="Y71" s="5"/>
      <c r="Z71" s="5"/>
    </row>
    <row r="72" ht="13.5" customHeight="1">
      <c r="A72" s="5"/>
      <c r="B72" s="5"/>
      <c r="C72" s="6"/>
      <c r="D72" s="5"/>
      <c r="E72" s="5"/>
      <c r="F72" s="5"/>
      <c r="G72" s="5"/>
      <c r="H72" s="5"/>
      <c r="I72" s="5"/>
      <c r="J72" s="5"/>
      <c r="K72" s="5"/>
      <c r="L72" s="5"/>
      <c r="M72" s="5"/>
      <c r="N72" s="5"/>
      <c r="O72" s="5"/>
      <c r="P72" s="5"/>
      <c r="Q72" s="5"/>
      <c r="R72" s="5"/>
      <c r="S72" s="5"/>
      <c r="T72" s="5"/>
      <c r="U72" s="5"/>
      <c r="V72" s="5"/>
      <c r="W72" s="5"/>
      <c r="X72" s="5"/>
      <c r="Y72" s="5"/>
      <c r="Z72" s="5"/>
    </row>
    <row r="73" ht="13.5" customHeight="1">
      <c r="A73" s="5"/>
      <c r="B73" s="5"/>
      <c r="C73" s="6"/>
      <c r="D73" s="5"/>
      <c r="E73" s="5"/>
      <c r="F73" s="5"/>
      <c r="G73" s="5"/>
      <c r="H73" s="5"/>
      <c r="I73" s="5"/>
      <c r="J73" s="5"/>
      <c r="K73" s="5"/>
      <c r="L73" s="5"/>
      <c r="M73" s="5"/>
      <c r="N73" s="5"/>
      <c r="O73" s="5"/>
      <c r="P73" s="5"/>
      <c r="Q73" s="5"/>
      <c r="R73" s="5"/>
      <c r="S73" s="5"/>
      <c r="T73" s="5"/>
      <c r="U73" s="5"/>
      <c r="V73" s="5"/>
      <c r="W73" s="5"/>
      <c r="X73" s="5"/>
      <c r="Y73" s="5"/>
      <c r="Z73" s="5"/>
    </row>
    <row r="74" ht="13.5" customHeight="1">
      <c r="A74" s="5"/>
      <c r="B74" s="5"/>
      <c r="C74" s="6"/>
      <c r="D74" s="5"/>
      <c r="E74" s="5"/>
      <c r="F74" s="5"/>
      <c r="G74" s="5"/>
      <c r="H74" s="5"/>
      <c r="I74" s="5"/>
      <c r="J74" s="5"/>
      <c r="K74" s="5"/>
      <c r="L74" s="5"/>
      <c r="M74" s="5"/>
      <c r="N74" s="5"/>
      <c r="O74" s="5"/>
      <c r="P74" s="5"/>
      <c r="Q74" s="5"/>
      <c r="R74" s="5"/>
      <c r="S74" s="5"/>
      <c r="T74" s="5"/>
      <c r="U74" s="5"/>
      <c r="V74" s="5"/>
      <c r="W74" s="5"/>
      <c r="X74" s="5"/>
      <c r="Y74" s="5"/>
      <c r="Z74" s="5"/>
    </row>
    <row r="75" ht="13.5" customHeight="1">
      <c r="A75" s="5"/>
      <c r="B75" s="5"/>
      <c r="C75" s="6"/>
      <c r="D75" s="5"/>
      <c r="E75" s="5"/>
      <c r="F75" s="5"/>
      <c r="G75" s="5"/>
      <c r="H75" s="5"/>
      <c r="I75" s="5"/>
      <c r="J75" s="5"/>
      <c r="K75" s="5"/>
      <c r="L75" s="5"/>
      <c r="M75" s="5"/>
      <c r="N75" s="5"/>
      <c r="O75" s="5"/>
      <c r="P75" s="5"/>
      <c r="Q75" s="5"/>
      <c r="R75" s="5"/>
      <c r="S75" s="5"/>
      <c r="T75" s="5"/>
      <c r="U75" s="5"/>
      <c r="V75" s="5"/>
      <c r="W75" s="5"/>
      <c r="X75" s="5"/>
      <c r="Y75" s="5"/>
      <c r="Z75" s="5"/>
    </row>
    <row r="76" ht="13.5" customHeight="1">
      <c r="A76" s="5"/>
      <c r="B76" s="5"/>
      <c r="C76" s="6"/>
      <c r="D76" s="5"/>
      <c r="E76" s="5"/>
      <c r="F76" s="5"/>
      <c r="G76" s="5"/>
      <c r="H76" s="5"/>
      <c r="I76" s="5"/>
      <c r="J76" s="5"/>
      <c r="K76" s="5"/>
      <c r="L76" s="5"/>
      <c r="M76" s="5"/>
      <c r="N76" s="5"/>
      <c r="O76" s="5"/>
      <c r="P76" s="5"/>
      <c r="Q76" s="5"/>
      <c r="R76" s="5"/>
      <c r="S76" s="5"/>
      <c r="T76" s="5"/>
      <c r="U76" s="5"/>
      <c r="V76" s="5"/>
      <c r="W76" s="5"/>
      <c r="X76" s="5"/>
      <c r="Y76" s="5"/>
      <c r="Z76" s="5"/>
    </row>
    <row r="77" ht="13.5" customHeight="1">
      <c r="A77" s="5"/>
      <c r="B77" s="5"/>
      <c r="C77" s="6"/>
      <c r="D77" s="5"/>
      <c r="E77" s="5"/>
      <c r="F77" s="5"/>
      <c r="G77" s="5"/>
      <c r="H77" s="5"/>
      <c r="I77" s="5"/>
      <c r="J77" s="5"/>
      <c r="K77" s="5"/>
      <c r="L77" s="5"/>
      <c r="M77" s="5"/>
      <c r="N77" s="5"/>
      <c r="O77" s="5"/>
      <c r="P77" s="5"/>
      <c r="Q77" s="5"/>
      <c r="R77" s="5"/>
      <c r="S77" s="5"/>
      <c r="T77" s="5"/>
      <c r="U77" s="5"/>
      <c r="V77" s="5"/>
      <c r="W77" s="5"/>
      <c r="X77" s="5"/>
      <c r="Y77" s="5"/>
      <c r="Z77" s="5"/>
    </row>
    <row r="78" ht="13.5" customHeight="1">
      <c r="A78" s="5"/>
      <c r="B78" s="5"/>
      <c r="C78" s="6"/>
      <c r="D78" s="5"/>
      <c r="E78" s="5"/>
      <c r="F78" s="5"/>
      <c r="G78" s="5"/>
      <c r="H78" s="5"/>
      <c r="I78" s="5"/>
      <c r="J78" s="5"/>
      <c r="K78" s="5"/>
      <c r="L78" s="5"/>
      <c r="M78" s="5"/>
      <c r="N78" s="5"/>
      <c r="O78" s="5"/>
      <c r="P78" s="5"/>
      <c r="Q78" s="5"/>
      <c r="R78" s="5"/>
      <c r="S78" s="5"/>
      <c r="T78" s="5"/>
      <c r="U78" s="5"/>
      <c r="V78" s="5"/>
      <c r="W78" s="5"/>
      <c r="X78" s="5"/>
      <c r="Y78" s="5"/>
      <c r="Z78" s="5"/>
    </row>
    <row r="79" ht="13.5" customHeight="1">
      <c r="A79" s="5"/>
      <c r="B79" s="5"/>
      <c r="C79" s="6"/>
      <c r="D79" s="5"/>
      <c r="E79" s="5"/>
      <c r="F79" s="5"/>
      <c r="G79" s="5"/>
      <c r="H79" s="5"/>
      <c r="I79" s="5"/>
      <c r="J79" s="5"/>
      <c r="K79" s="5"/>
      <c r="L79" s="5"/>
      <c r="M79" s="5"/>
      <c r="N79" s="5"/>
      <c r="O79" s="5"/>
      <c r="P79" s="5"/>
      <c r="Q79" s="5"/>
      <c r="R79" s="5"/>
      <c r="S79" s="5"/>
      <c r="T79" s="5"/>
      <c r="U79" s="5"/>
      <c r="V79" s="5"/>
      <c r="W79" s="5"/>
      <c r="X79" s="5"/>
      <c r="Y79" s="5"/>
      <c r="Z79" s="5"/>
    </row>
    <row r="80" ht="13.5" customHeight="1">
      <c r="A80" s="5"/>
      <c r="B80" s="5"/>
      <c r="C80" s="6"/>
      <c r="D80" s="5"/>
      <c r="E80" s="5"/>
      <c r="F80" s="5"/>
      <c r="G80" s="5"/>
      <c r="H80" s="5"/>
      <c r="I80" s="5"/>
      <c r="J80" s="5"/>
      <c r="K80" s="5"/>
      <c r="L80" s="5"/>
      <c r="M80" s="5"/>
      <c r="N80" s="5"/>
      <c r="O80" s="5"/>
      <c r="P80" s="5"/>
      <c r="Q80" s="5"/>
      <c r="R80" s="5"/>
      <c r="S80" s="5"/>
      <c r="T80" s="5"/>
      <c r="U80" s="5"/>
      <c r="V80" s="5"/>
      <c r="W80" s="5"/>
      <c r="X80" s="5"/>
      <c r="Y80" s="5"/>
      <c r="Z80" s="5"/>
    </row>
    <row r="81" ht="13.5" customHeight="1">
      <c r="A81" s="5"/>
      <c r="B81" s="5"/>
      <c r="C81" s="6"/>
      <c r="D81" s="5"/>
      <c r="E81" s="5"/>
      <c r="F81" s="5"/>
      <c r="G81" s="5"/>
      <c r="H81" s="5"/>
      <c r="I81" s="5"/>
      <c r="J81" s="5"/>
      <c r="K81" s="5"/>
      <c r="L81" s="5"/>
      <c r="M81" s="5"/>
      <c r="N81" s="5"/>
      <c r="O81" s="5"/>
      <c r="P81" s="5"/>
      <c r="Q81" s="5"/>
      <c r="R81" s="5"/>
      <c r="S81" s="5"/>
      <c r="T81" s="5"/>
      <c r="U81" s="5"/>
      <c r="V81" s="5"/>
      <c r="W81" s="5"/>
      <c r="X81" s="5"/>
      <c r="Y81" s="5"/>
      <c r="Z81" s="5"/>
    </row>
    <row r="82" ht="13.5" customHeight="1">
      <c r="A82" s="5"/>
      <c r="B82" s="5"/>
      <c r="C82" s="6"/>
      <c r="D82" s="5"/>
      <c r="E82" s="5"/>
      <c r="F82" s="5"/>
      <c r="G82" s="5"/>
      <c r="H82" s="5"/>
      <c r="I82" s="5"/>
      <c r="J82" s="5"/>
      <c r="K82" s="5"/>
      <c r="L82" s="5"/>
      <c r="M82" s="5"/>
      <c r="N82" s="5"/>
      <c r="O82" s="5"/>
      <c r="P82" s="5"/>
      <c r="Q82" s="5"/>
      <c r="R82" s="5"/>
      <c r="S82" s="5"/>
      <c r="T82" s="5"/>
      <c r="U82" s="5"/>
      <c r="V82" s="5"/>
      <c r="W82" s="5"/>
      <c r="X82" s="5"/>
      <c r="Y82" s="5"/>
      <c r="Z82" s="5"/>
    </row>
    <row r="83" ht="13.5" customHeight="1">
      <c r="A83" s="5"/>
      <c r="B83" s="5"/>
      <c r="C83" s="6"/>
      <c r="D83" s="5"/>
      <c r="E83" s="5"/>
      <c r="F83" s="5"/>
      <c r="G83" s="5"/>
      <c r="H83" s="5"/>
      <c r="I83" s="5"/>
      <c r="J83" s="5"/>
      <c r="K83" s="5"/>
      <c r="L83" s="5"/>
      <c r="M83" s="5"/>
      <c r="N83" s="5"/>
      <c r="O83" s="5"/>
      <c r="P83" s="5"/>
      <c r="Q83" s="5"/>
      <c r="R83" s="5"/>
      <c r="S83" s="5"/>
      <c r="T83" s="5"/>
      <c r="U83" s="5"/>
      <c r="V83" s="5"/>
      <c r="W83" s="5"/>
      <c r="X83" s="5"/>
      <c r="Y83" s="5"/>
      <c r="Z83" s="5"/>
    </row>
    <row r="84" ht="13.5" customHeight="1">
      <c r="A84" s="5"/>
      <c r="B84" s="5"/>
      <c r="C84" s="6"/>
      <c r="D84" s="5"/>
      <c r="E84" s="5"/>
      <c r="F84" s="5"/>
      <c r="G84" s="5"/>
      <c r="H84" s="5"/>
      <c r="I84" s="5"/>
      <c r="J84" s="5"/>
      <c r="K84" s="5"/>
      <c r="L84" s="5"/>
      <c r="M84" s="5"/>
      <c r="N84" s="5"/>
      <c r="O84" s="5"/>
      <c r="P84" s="5"/>
      <c r="Q84" s="5"/>
      <c r="R84" s="5"/>
      <c r="S84" s="5"/>
      <c r="T84" s="5"/>
      <c r="U84" s="5"/>
      <c r="V84" s="5"/>
      <c r="W84" s="5"/>
      <c r="X84" s="5"/>
      <c r="Y84" s="5"/>
      <c r="Z84" s="5"/>
    </row>
    <row r="85" ht="13.5" customHeight="1">
      <c r="A85" s="5"/>
      <c r="B85" s="5"/>
      <c r="C85" s="6"/>
      <c r="D85" s="5"/>
      <c r="E85" s="5"/>
      <c r="F85" s="5"/>
      <c r="G85" s="5"/>
      <c r="H85" s="5"/>
      <c r="I85" s="5"/>
      <c r="J85" s="5"/>
      <c r="K85" s="5"/>
      <c r="L85" s="5"/>
      <c r="M85" s="5"/>
      <c r="N85" s="5"/>
      <c r="O85" s="5"/>
      <c r="P85" s="5"/>
      <c r="Q85" s="5"/>
      <c r="R85" s="5"/>
      <c r="S85" s="5"/>
      <c r="T85" s="5"/>
      <c r="U85" s="5"/>
      <c r="V85" s="5"/>
      <c r="W85" s="5"/>
      <c r="X85" s="5"/>
      <c r="Y85" s="5"/>
      <c r="Z85" s="5"/>
    </row>
    <row r="86" ht="13.5" customHeight="1">
      <c r="A86" s="5"/>
      <c r="B86" s="5"/>
      <c r="C86" s="6"/>
      <c r="D86" s="5"/>
      <c r="E86" s="5"/>
      <c r="F86" s="5"/>
      <c r="G86" s="5"/>
      <c r="H86" s="5"/>
      <c r="I86" s="5"/>
      <c r="J86" s="5"/>
      <c r="K86" s="5"/>
      <c r="L86" s="5"/>
      <c r="M86" s="5"/>
      <c r="N86" s="5"/>
      <c r="O86" s="5"/>
      <c r="P86" s="5"/>
      <c r="Q86" s="5"/>
      <c r="R86" s="5"/>
      <c r="S86" s="5"/>
      <c r="T86" s="5"/>
      <c r="U86" s="5"/>
      <c r="V86" s="5"/>
      <c r="W86" s="5"/>
      <c r="X86" s="5"/>
      <c r="Y86" s="5"/>
      <c r="Z86" s="5"/>
    </row>
    <row r="87" ht="13.5" customHeight="1">
      <c r="A87" s="5"/>
      <c r="B87" s="5"/>
      <c r="C87" s="6"/>
      <c r="D87" s="5"/>
      <c r="E87" s="5"/>
      <c r="F87" s="5"/>
      <c r="G87" s="5"/>
      <c r="H87" s="5"/>
      <c r="I87" s="5"/>
      <c r="J87" s="5"/>
      <c r="K87" s="5"/>
      <c r="L87" s="5"/>
      <c r="M87" s="5"/>
      <c r="N87" s="5"/>
      <c r="O87" s="5"/>
      <c r="P87" s="5"/>
      <c r="Q87" s="5"/>
      <c r="R87" s="5"/>
      <c r="S87" s="5"/>
      <c r="T87" s="5"/>
      <c r="U87" s="5"/>
      <c r="V87" s="5"/>
      <c r="W87" s="5"/>
      <c r="X87" s="5"/>
      <c r="Y87" s="5"/>
      <c r="Z87" s="5"/>
    </row>
    <row r="88" ht="13.5" customHeight="1">
      <c r="A88" s="5"/>
      <c r="B88" s="5"/>
      <c r="C88" s="6"/>
      <c r="D88" s="5"/>
      <c r="E88" s="5"/>
      <c r="F88" s="5"/>
      <c r="G88" s="5"/>
      <c r="H88" s="5"/>
      <c r="I88" s="5"/>
      <c r="J88" s="5"/>
      <c r="K88" s="5"/>
      <c r="L88" s="5"/>
      <c r="M88" s="5"/>
      <c r="N88" s="5"/>
      <c r="O88" s="5"/>
      <c r="P88" s="5"/>
      <c r="Q88" s="5"/>
      <c r="R88" s="5"/>
      <c r="S88" s="5"/>
      <c r="T88" s="5"/>
      <c r="U88" s="5"/>
      <c r="V88" s="5"/>
      <c r="W88" s="5"/>
      <c r="X88" s="5"/>
      <c r="Y88" s="5"/>
      <c r="Z88" s="5"/>
    </row>
    <row r="89" ht="13.5" customHeight="1">
      <c r="A89" s="5"/>
      <c r="B89" s="5"/>
      <c r="C89" s="6"/>
      <c r="D89" s="5"/>
      <c r="E89" s="5"/>
      <c r="F89" s="5"/>
      <c r="G89" s="5"/>
      <c r="H89" s="5"/>
      <c r="I89" s="5"/>
      <c r="J89" s="5"/>
      <c r="K89" s="5"/>
      <c r="L89" s="5"/>
      <c r="M89" s="5"/>
      <c r="N89" s="5"/>
      <c r="O89" s="5"/>
      <c r="P89" s="5"/>
      <c r="Q89" s="5"/>
      <c r="R89" s="5"/>
      <c r="S89" s="5"/>
      <c r="T89" s="5"/>
      <c r="U89" s="5"/>
      <c r="V89" s="5"/>
      <c r="W89" s="5"/>
      <c r="X89" s="5"/>
      <c r="Y89" s="5"/>
      <c r="Z89" s="5"/>
    </row>
    <row r="90" ht="13.5" customHeight="1">
      <c r="A90" s="5"/>
      <c r="B90" s="5"/>
      <c r="C90" s="6"/>
      <c r="D90" s="5"/>
      <c r="E90" s="5"/>
      <c r="F90" s="5"/>
      <c r="G90" s="5"/>
      <c r="H90" s="5"/>
      <c r="I90" s="5"/>
      <c r="J90" s="5"/>
      <c r="K90" s="5"/>
      <c r="L90" s="5"/>
      <c r="M90" s="5"/>
      <c r="N90" s="5"/>
      <c r="O90" s="5"/>
      <c r="P90" s="5"/>
      <c r="Q90" s="5"/>
      <c r="R90" s="5"/>
      <c r="S90" s="5"/>
      <c r="T90" s="5"/>
      <c r="U90" s="5"/>
      <c r="V90" s="5"/>
      <c r="W90" s="5"/>
      <c r="X90" s="5"/>
      <c r="Y90" s="5"/>
      <c r="Z90" s="5"/>
    </row>
    <row r="91" ht="13.5" customHeight="1">
      <c r="A91" s="5"/>
      <c r="B91" s="5"/>
      <c r="C91" s="6"/>
      <c r="D91" s="5"/>
      <c r="E91" s="5"/>
      <c r="F91" s="5"/>
      <c r="G91" s="5"/>
      <c r="H91" s="5"/>
      <c r="I91" s="5"/>
      <c r="J91" s="5"/>
      <c r="K91" s="5"/>
      <c r="L91" s="5"/>
      <c r="M91" s="5"/>
      <c r="N91" s="5"/>
      <c r="O91" s="5"/>
      <c r="P91" s="5"/>
      <c r="Q91" s="5"/>
      <c r="R91" s="5"/>
      <c r="S91" s="5"/>
      <c r="T91" s="5"/>
      <c r="U91" s="5"/>
      <c r="V91" s="5"/>
      <c r="W91" s="5"/>
      <c r="X91" s="5"/>
      <c r="Y91" s="5"/>
      <c r="Z91" s="5"/>
    </row>
    <row r="92" ht="13.5" customHeight="1">
      <c r="A92" s="5"/>
      <c r="B92" s="5"/>
      <c r="C92" s="6"/>
      <c r="D92" s="5"/>
      <c r="E92" s="5"/>
      <c r="F92" s="5"/>
      <c r="G92" s="5"/>
      <c r="H92" s="5"/>
      <c r="I92" s="5"/>
      <c r="J92" s="5"/>
      <c r="K92" s="5"/>
      <c r="L92" s="5"/>
      <c r="M92" s="5"/>
      <c r="N92" s="5"/>
      <c r="O92" s="5"/>
      <c r="P92" s="5"/>
      <c r="Q92" s="5"/>
      <c r="R92" s="5"/>
      <c r="S92" s="5"/>
      <c r="T92" s="5"/>
      <c r="U92" s="5"/>
      <c r="V92" s="5"/>
      <c r="W92" s="5"/>
      <c r="X92" s="5"/>
      <c r="Y92" s="5"/>
      <c r="Z92" s="5"/>
    </row>
    <row r="93" ht="13.5" customHeight="1">
      <c r="A93" s="5"/>
      <c r="B93" s="5"/>
      <c r="C93" s="6"/>
      <c r="D93" s="5"/>
      <c r="E93" s="5"/>
      <c r="F93" s="5"/>
      <c r="G93" s="5"/>
      <c r="H93" s="5"/>
      <c r="I93" s="5"/>
      <c r="J93" s="5"/>
      <c r="K93" s="5"/>
      <c r="L93" s="5"/>
      <c r="M93" s="5"/>
      <c r="N93" s="5"/>
      <c r="O93" s="5"/>
      <c r="P93" s="5"/>
      <c r="Q93" s="5"/>
      <c r="R93" s="5"/>
      <c r="S93" s="5"/>
      <c r="T93" s="5"/>
      <c r="U93" s="5"/>
      <c r="V93" s="5"/>
      <c r="W93" s="5"/>
      <c r="X93" s="5"/>
      <c r="Y93" s="5"/>
      <c r="Z93" s="5"/>
    </row>
    <row r="94" ht="13.5" customHeight="1">
      <c r="A94" s="5"/>
      <c r="B94" s="5"/>
      <c r="C94" s="6"/>
      <c r="D94" s="5"/>
      <c r="E94" s="5"/>
      <c r="F94" s="5"/>
      <c r="G94" s="5"/>
      <c r="H94" s="5"/>
      <c r="I94" s="5"/>
      <c r="J94" s="5"/>
      <c r="K94" s="5"/>
      <c r="L94" s="5"/>
      <c r="M94" s="5"/>
      <c r="N94" s="5"/>
      <c r="O94" s="5"/>
      <c r="P94" s="5"/>
      <c r="Q94" s="5"/>
      <c r="R94" s="5"/>
      <c r="S94" s="5"/>
      <c r="T94" s="5"/>
      <c r="U94" s="5"/>
      <c r="V94" s="5"/>
      <c r="W94" s="5"/>
      <c r="X94" s="5"/>
      <c r="Y94" s="5"/>
      <c r="Z94" s="5"/>
    </row>
    <row r="95" ht="13.5" customHeight="1">
      <c r="A95" s="5"/>
      <c r="B95" s="5"/>
      <c r="C95" s="6"/>
      <c r="D95" s="5"/>
      <c r="E95" s="5"/>
      <c r="F95" s="5"/>
      <c r="G95" s="5"/>
      <c r="H95" s="5"/>
      <c r="I95" s="5"/>
      <c r="J95" s="5"/>
      <c r="K95" s="5"/>
      <c r="L95" s="5"/>
      <c r="M95" s="5"/>
      <c r="N95" s="5"/>
      <c r="O95" s="5"/>
      <c r="P95" s="5"/>
      <c r="Q95" s="5"/>
      <c r="R95" s="5"/>
      <c r="S95" s="5"/>
      <c r="T95" s="5"/>
      <c r="U95" s="5"/>
      <c r="V95" s="5"/>
      <c r="W95" s="5"/>
      <c r="X95" s="5"/>
      <c r="Y95" s="5"/>
      <c r="Z95" s="5"/>
    </row>
    <row r="96" ht="13.5" customHeight="1">
      <c r="A96" s="5"/>
      <c r="B96" s="5"/>
      <c r="C96" s="6"/>
      <c r="D96" s="5"/>
      <c r="E96" s="5"/>
      <c r="F96" s="5"/>
      <c r="G96" s="5"/>
      <c r="H96" s="5"/>
      <c r="I96" s="5"/>
      <c r="J96" s="5"/>
      <c r="K96" s="5"/>
      <c r="L96" s="5"/>
      <c r="M96" s="5"/>
      <c r="N96" s="5"/>
      <c r="O96" s="5"/>
      <c r="P96" s="5"/>
      <c r="Q96" s="5"/>
      <c r="R96" s="5"/>
      <c r="S96" s="5"/>
      <c r="T96" s="5"/>
      <c r="U96" s="5"/>
      <c r="V96" s="5"/>
      <c r="W96" s="5"/>
      <c r="X96" s="5"/>
      <c r="Y96" s="5"/>
      <c r="Z96" s="5"/>
    </row>
    <row r="97" ht="13.5" customHeight="1">
      <c r="A97" s="5"/>
      <c r="B97" s="5"/>
      <c r="C97" s="6"/>
      <c r="D97" s="5"/>
      <c r="E97" s="5"/>
      <c r="F97" s="5"/>
      <c r="G97" s="5"/>
      <c r="H97" s="5"/>
      <c r="I97" s="5"/>
      <c r="J97" s="5"/>
      <c r="K97" s="5"/>
      <c r="L97" s="5"/>
      <c r="M97" s="5"/>
      <c r="N97" s="5"/>
      <c r="O97" s="5"/>
      <c r="P97" s="5"/>
      <c r="Q97" s="5"/>
      <c r="R97" s="5"/>
      <c r="S97" s="5"/>
      <c r="T97" s="5"/>
      <c r="U97" s="5"/>
      <c r="V97" s="5"/>
      <c r="W97" s="5"/>
      <c r="X97" s="5"/>
      <c r="Y97" s="5"/>
      <c r="Z97" s="5"/>
    </row>
    <row r="98" ht="13.5" customHeight="1">
      <c r="A98" s="5"/>
      <c r="B98" s="5"/>
      <c r="C98" s="6"/>
      <c r="D98" s="5"/>
      <c r="E98" s="5"/>
      <c r="F98" s="5"/>
      <c r="G98" s="5"/>
      <c r="H98" s="5"/>
      <c r="I98" s="5"/>
      <c r="J98" s="5"/>
      <c r="K98" s="5"/>
      <c r="L98" s="5"/>
      <c r="M98" s="5"/>
      <c r="N98" s="5"/>
      <c r="O98" s="5"/>
      <c r="P98" s="5"/>
      <c r="Q98" s="5"/>
      <c r="R98" s="5"/>
      <c r="S98" s="5"/>
      <c r="T98" s="5"/>
      <c r="U98" s="5"/>
      <c r="V98" s="5"/>
      <c r="W98" s="5"/>
      <c r="X98" s="5"/>
      <c r="Y98" s="5"/>
      <c r="Z98" s="5"/>
    </row>
    <row r="99" ht="13.5" customHeight="1">
      <c r="A99" s="5"/>
      <c r="B99" s="5"/>
      <c r="C99" s="6"/>
      <c r="D99" s="5"/>
      <c r="E99" s="5"/>
      <c r="F99" s="5"/>
      <c r="G99" s="5"/>
      <c r="H99" s="5"/>
      <c r="I99" s="5"/>
      <c r="J99" s="5"/>
      <c r="K99" s="5"/>
      <c r="L99" s="5"/>
      <c r="M99" s="5"/>
      <c r="N99" s="5"/>
      <c r="O99" s="5"/>
      <c r="P99" s="5"/>
      <c r="Q99" s="5"/>
      <c r="R99" s="5"/>
      <c r="S99" s="5"/>
      <c r="T99" s="5"/>
      <c r="U99" s="5"/>
      <c r="V99" s="5"/>
      <c r="W99" s="5"/>
      <c r="X99" s="5"/>
      <c r="Y99" s="5"/>
      <c r="Z99" s="5"/>
    </row>
    <row r="100" ht="13.5" customHeight="1">
      <c r="A100" s="5"/>
      <c r="B100" s="5"/>
      <c r="C100" s="6"/>
      <c r="D100" s="5"/>
      <c r="E100" s="5"/>
      <c r="F100" s="5"/>
      <c r="G100" s="5"/>
      <c r="H100" s="5"/>
      <c r="I100" s="5"/>
      <c r="J100" s="5"/>
      <c r="K100" s="5"/>
      <c r="L100" s="5"/>
      <c r="M100" s="5"/>
      <c r="N100" s="5"/>
      <c r="O100" s="5"/>
      <c r="P100" s="5"/>
      <c r="Q100" s="5"/>
      <c r="R100" s="5"/>
      <c r="S100" s="5"/>
      <c r="T100" s="5"/>
      <c r="U100" s="5"/>
      <c r="V100" s="5"/>
      <c r="W100" s="5"/>
      <c r="X100" s="5"/>
      <c r="Y100" s="5"/>
      <c r="Z100" s="5"/>
    </row>
    <row r="101" ht="13.5" customHeight="1">
      <c r="A101" s="5"/>
      <c r="B101" s="5"/>
      <c r="C101" s="6"/>
      <c r="D101" s="5"/>
      <c r="E101" s="5"/>
      <c r="F101" s="5"/>
      <c r="G101" s="5"/>
      <c r="H101" s="5"/>
      <c r="I101" s="5"/>
      <c r="J101" s="5"/>
      <c r="K101" s="5"/>
      <c r="L101" s="5"/>
      <c r="M101" s="5"/>
      <c r="N101" s="5"/>
      <c r="O101" s="5"/>
      <c r="P101" s="5"/>
      <c r="Q101" s="5"/>
      <c r="R101" s="5"/>
      <c r="S101" s="5"/>
      <c r="T101" s="5"/>
      <c r="U101" s="5"/>
      <c r="V101" s="5"/>
      <c r="W101" s="5"/>
      <c r="X101" s="5"/>
      <c r="Y101" s="5"/>
      <c r="Z101" s="5"/>
    </row>
    <row r="102" ht="13.5" customHeight="1">
      <c r="A102" s="5"/>
      <c r="B102" s="5"/>
      <c r="C102" s="6"/>
      <c r="D102" s="5"/>
      <c r="E102" s="5"/>
      <c r="F102" s="5"/>
      <c r="G102" s="5"/>
      <c r="H102" s="5"/>
      <c r="I102" s="5"/>
      <c r="J102" s="5"/>
      <c r="K102" s="5"/>
      <c r="L102" s="5"/>
      <c r="M102" s="5"/>
      <c r="N102" s="5"/>
      <c r="O102" s="5"/>
      <c r="P102" s="5"/>
      <c r="Q102" s="5"/>
      <c r="R102" s="5"/>
      <c r="S102" s="5"/>
      <c r="T102" s="5"/>
      <c r="U102" s="5"/>
      <c r="V102" s="5"/>
      <c r="W102" s="5"/>
      <c r="X102" s="5"/>
      <c r="Y102" s="5"/>
      <c r="Z102" s="5"/>
    </row>
    <row r="103" ht="13.5" customHeight="1">
      <c r="A103" s="5"/>
      <c r="B103" s="5"/>
      <c r="C103" s="6"/>
      <c r="D103" s="5"/>
      <c r="E103" s="5"/>
      <c r="F103" s="5"/>
      <c r="G103" s="5"/>
      <c r="H103" s="5"/>
      <c r="I103" s="5"/>
      <c r="J103" s="5"/>
      <c r="K103" s="5"/>
      <c r="L103" s="5"/>
      <c r="M103" s="5"/>
      <c r="N103" s="5"/>
      <c r="O103" s="5"/>
      <c r="P103" s="5"/>
      <c r="Q103" s="5"/>
      <c r="R103" s="5"/>
      <c r="S103" s="5"/>
      <c r="T103" s="5"/>
      <c r="U103" s="5"/>
      <c r="V103" s="5"/>
      <c r="W103" s="5"/>
      <c r="X103" s="5"/>
      <c r="Y103" s="5"/>
      <c r="Z103" s="5"/>
    </row>
    <row r="104" ht="13.5" customHeight="1">
      <c r="A104" s="5"/>
      <c r="B104" s="5"/>
      <c r="C104" s="6"/>
      <c r="D104" s="5"/>
      <c r="E104" s="5"/>
      <c r="F104" s="5"/>
      <c r="G104" s="5"/>
      <c r="H104" s="5"/>
      <c r="I104" s="5"/>
      <c r="J104" s="5"/>
      <c r="K104" s="5"/>
      <c r="L104" s="5"/>
      <c r="M104" s="5"/>
      <c r="N104" s="5"/>
      <c r="O104" s="5"/>
      <c r="P104" s="5"/>
      <c r="Q104" s="5"/>
      <c r="R104" s="5"/>
      <c r="S104" s="5"/>
      <c r="T104" s="5"/>
      <c r="U104" s="5"/>
      <c r="V104" s="5"/>
      <c r="W104" s="5"/>
      <c r="X104" s="5"/>
      <c r="Y104" s="5"/>
      <c r="Z104" s="5"/>
    </row>
    <row r="105" ht="13.5" customHeight="1">
      <c r="A105" s="5"/>
      <c r="B105" s="5"/>
      <c r="C105" s="6"/>
      <c r="D105" s="5"/>
      <c r="E105" s="5"/>
      <c r="F105" s="5"/>
      <c r="G105" s="5"/>
      <c r="H105" s="5"/>
      <c r="I105" s="5"/>
      <c r="J105" s="5"/>
      <c r="K105" s="5"/>
      <c r="L105" s="5"/>
      <c r="M105" s="5"/>
      <c r="N105" s="5"/>
      <c r="O105" s="5"/>
      <c r="P105" s="5"/>
      <c r="Q105" s="5"/>
      <c r="R105" s="5"/>
      <c r="S105" s="5"/>
      <c r="T105" s="5"/>
      <c r="U105" s="5"/>
      <c r="V105" s="5"/>
      <c r="W105" s="5"/>
      <c r="X105" s="5"/>
      <c r="Y105" s="5"/>
      <c r="Z105" s="5"/>
    </row>
    <row r="106" ht="13.5" customHeight="1">
      <c r="A106" s="5"/>
      <c r="B106" s="5"/>
      <c r="C106" s="6"/>
      <c r="D106" s="5"/>
      <c r="E106" s="5"/>
      <c r="F106" s="5"/>
      <c r="G106" s="5"/>
      <c r="H106" s="5"/>
      <c r="I106" s="5"/>
      <c r="J106" s="5"/>
      <c r="K106" s="5"/>
      <c r="L106" s="5"/>
      <c r="M106" s="5"/>
      <c r="N106" s="5"/>
      <c r="O106" s="5"/>
      <c r="P106" s="5"/>
      <c r="Q106" s="5"/>
      <c r="R106" s="5"/>
      <c r="S106" s="5"/>
      <c r="T106" s="5"/>
      <c r="U106" s="5"/>
      <c r="V106" s="5"/>
      <c r="W106" s="5"/>
      <c r="X106" s="5"/>
      <c r="Y106" s="5"/>
      <c r="Z106" s="5"/>
    </row>
    <row r="107" ht="13.5" customHeight="1">
      <c r="A107" s="5"/>
      <c r="B107" s="5"/>
      <c r="C107" s="6"/>
      <c r="D107" s="5"/>
      <c r="E107" s="5"/>
      <c r="F107" s="5"/>
      <c r="G107" s="5"/>
      <c r="H107" s="5"/>
      <c r="I107" s="5"/>
      <c r="J107" s="5"/>
      <c r="K107" s="5"/>
      <c r="L107" s="5"/>
      <c r="M107" s="5"/>
      <c r="N107" s="5"/>
      <c r="O107" s="5"/>
      <c r="P107" s="5"/>
      <c r="Q107" s="5"/>
      <c r="R107" s="5"/>
      <c r="S107" s="5"/>
      <c r="T107" s="5"/>
      <c r="U107" s="5"/>
      <c r="V107" s="5"/>
      <c r="W107" s="5"/>
      <c r="X107" s="5"/>
      <c r="Y107" s="5"/>
      <c r="Z107" s="5"/>
    </row>
    <row r="108" ht="13.5" customHeight="1">
      <c r="A108" s="5"/>
      <c r="B108" s="5"/>
      <c r="C108" s="6"/>
      <c r="D108" s="5"/>
      <c r="E108" s="5"/>
      <c r="F108" s="5"/>
      <c r="G108" s="5"/>
      <c r="H108" s="5"/>
      <c r="I108" s="5"/>
      <c r="J108" s="5"/>
      <c r="K108" s="5"/>
      <c r="L108" s="5"/>
      <c r="M108" s="5"/>
      <c r="N108" s="5"/>
      <c r="O108" s="5"/>
      <c r="P108" s="5"/>
      <c r="Q108" s="5"/>
      <c r="R108" s="5"/>
      <c r="S108" s="5"/>
      <c r="T108" s="5"/>
      <c r="U108" s="5"/>
      <c r="V108" s="5"/>
      <c r="W108" s="5"/>
      <c r="X108" s="5"/>
      <c r="Y108" s="5"/>
      <c r="Z108" s="5"/>
    </row>
    <row r="109" ht="13.5" customHeight="1">
      <c r="A109" s="5"/>
      <c r="B109" s="5"/>
      <c r="C109" s="6"/>
      <c r="D109" s="5"/>
      <c r="E109" s="5"/>
      <c r="F109" s="5"/>
      <c r="G109" s="5"/>
      <c r="H109" s="5"/>
      <c r="I109" s="5"/>
      <c r="J109" s="5"/>
      <c r="K109" s="5"/>
      <c r="L109" s="5"/>
      <c r="M109" s="5"/>
      <c r="N109" s="5"/>
      <c r="O109" s="5"/>
      <c r="P109" s="5"/>
      <c r="Q109" s="5"/>
      <c r="R109" s="5"/>
      <c r="S109" s="5"/>
      <c r="T109" s="5"/>
      <c r="U109" s="5"/>
      <c r="V109" s="5"/>
      <c r="W109" s="5"/>
      <c r="X109" s="5"/>
      <c r="Y109" s="5"/>
      <c r="Z109" s="5"/>
    </row>
    <row r="110" ht="13.5" customHeight="1">
      <c r="A110" s="5"/>
      <c r="B110" s="5"/>
      <c r="C110" s="6"/>
      <c r="D110" s="5"/>
      <c r="E110" s="5"/>
      <c r="F110" s="5"/>
      <c r="G110" s="5"/>
      <c r="H110" s="5"/>
      <c r="I110" s="5"/>
      <c r="J110" s="5"/>
      <c r="K110" s="5"/>
      <c r="L110" s="5"/>
      <c r="M110" s="5"/>
      <c r="N110" s="5"/>
      <c r="O110" s="5"/>
      <c r="P110" s="5"/>
      <c r="Q110" s="5"/>
      <c r="R110" s="5"/>
      <c r="S110" s="5"/>
      <c r="T110" s="5"/>
      <c r="U110" s="5"/>
      <c r="V110" s="5"/>
      <c r="W110" s="5"/>
      <c r="X110" s="5"/>
      <c r="Y110" s="5"/>
      <c r="Z110" s="5"/>
    </row>
    <row r="111" ht="13.5" customHeight="1">
      <c r="A111" s="5"/>
      <c r="B111" s="5"/>
      <c r="C111" s="6"/>
      <c r="D111" s="5"/>
      <c r="E111" s="5"/>
      <c r="F111" s="5"/>
      <c r="G111" s="5"/>
      <c r="H111" s="5"/>
      <c r="I111" s="5"/>
      <c r="J111" s="5"/>
      <c r="K111" s="5"/>
      <c r="L111" s="5"/>
      <c r="M111" s="5"/>
      <c r="N111" s="5"/>
      <c r="O111" s="5"/>
      <c r="P111" s="5"/>
      <c r="Q111" s="5"/>
      <c r="R111" s="5"/>
      <c r="S111" s="5"/>
      <c r="T111" s="5"/>
      <c r="U111" s="5"/>
      <c r="V111" s="5"/>
      <c r="W111" s="5"/>
      <c r="X111" s="5"/>
      <c r="Y111" s="5"/>
      <c r="Z111" s="5"/>
    </row>
    <row r="112" ht="13.5" customHeight="1">
      <c r="A112" s="5"/>
      <c r="B112" s="5"/>
      <c r="C112" s="6"/>
      <c r="D112" s="5"/>
      <c r="E112" s="5"/>
      <c r="F112" s="5"/>
      <c r="G112" s="5"/>
      <c r="H112" s="5"/>
      <c r="I112" s="5"/>
      <c r="J112" s="5"/>
      <c r="K112" s="5"/>
      <c r="L112" s="5"/>
      <c r="M112" s="5"/>
      <c r="N112" s="5"/>
      <c r="O112" s="5"/>
      <c r="P112" s="5"/>
      <c r="Q112" s="5"/>
      <c r="R112" s="5"/>
      <c r="S112" s="5"/>
      <c r="T112" s="5"/>
      <c r="U112" s="5"/>
      <c r="V112" s="5"/>
      <c r="W112" s="5"/>
      <c r="X112" s="5"/>
      <c r="Y112" s="5"/>
      <c r="Z112" s="5"/>
    </row>
    <row r="113" ht="13.5" customHeight="1">
      <c r="A113" s="5"/>
      <c r="B113" s="5"/>
      <c r="C113" s="6"/>
      <c r="D113" s="5"/>
      <c r="E113" s="5"/>
      <c r="F113" s="5"/>
      <c r="G113" s="5"/>
      <c r="H113" s="5"/>
      <c r="I113" s="5"/>
      <c r="J113" s="5"/>
      <c r="K113" s="5"/>
      <c r="L113" s="5"/>
      <c r="M113" s="5"/>
      <c r="N113" s="5"/>
      <c r="O113" s="5"/>
      <c r="P113" s="5"/>
      <c r="Q113" s="5"/>
      <c r="R113" s="5"/>
      <c r="S113" s="5"/>
      <c r="T113" s="5"/>
      <c r="U113" s="5"/>
      <c r="V113" s="5"/>
      <c r="W113" s="5"/>
      <c r="X113" s="5"/>
      <c r="Y113" s="5"/>
      <c r="Z113" s="5"/>
    </row>
    <row r="114" ht="13.5" customHeight="1">
      <c r="A114" s="5"/>
      <c r="B114" s="5"/>
      <c r="C114" s="6"/>
      <c r="D114" s="5"/>
      <c r="E114" s="5"/>
      <c r="F114" s="5"/>
      <c r="G114" s="5"/>
      <c r="H114" s="5"/>
      <c r="I114" s="5"/>
      <c r="J114" s="5"/>
      <c r="K114" s="5"/>
      <c r="L114" s="5"/>
      <c r="M114" s="5"/>
      <c r="N114" s="5"/>
      <c r="O114" s="5"/>
      <c r="P114" s="5"/>
      <c r="Q114" s="5"/>
      <c r="R114" s="5"/>
      <c r="S114" s="5"/>
      <c r="T114" s="5"/>
      <c r="U114" s="5"/>
      <c r="V114" s="5"/>
      <c r="W114" s="5"/>
      <c r="X114" s="5"/>
      <c r="Y114" s="5"/>
      <c r="Z114" s="5"/>
    </row>
    <row r="115" ht="13.5" customHeight="1">
      <c r="A115" s="5"/>
      <c r="B115" s="5"/>
      <c r="C115" s="6"/>
      <c r="D115" s="5"/>
      <c r="E115" s="5"/>
      <c r="F115" s="5"/>
      <c r="G115" s="5"/>
      <c r="H115" s="5"/>
      <c r="I115" s="5"/>
      <c r="J115" s="5"/>
      <c r="K115" s="5"/>
      <c r="L115" s="5"/>
      <c r="M115" s="5"/>
      <c r="N115" s="5"/>
      <c r="O115" s="5"/>
      <c r="P115" s="5"/>
      <c r="Q115" s="5"/>
      <c r="R115" s="5"/>
      <c r="S115" s="5"/>
      <c r="T115" s="5"/>
      <c r="U115" s="5"/>
      <c r="V115" s="5"/>
      <c r="W115" s="5"/>
      <c r="X115" s="5"/>
      <c r="Y115" s="5"/>
      <c r="Z115" s="5"/>
    </row>
    <row r="116" ht="13.5" customHeight="1">
      <c r="A116" s="5"/>
      <c r="B116" s="5"/>
      <c r="C116" s="6"/>
      <c r="D116" s="5"/>
      <c r="E116" s="5"/>
      <c r="F116" s="5"/>
      <c r="G116" s="5"/>
      <c r="H116" s="5"/>
      <c r="I116" s="5"/>
      <c r="J116" s="5"/>
      <c r="K116" s="5"/>
      <c r="L116" s="5"/>
      <c r="M116" s="5"/>
      <c r="N116" s="5"/>
      <c r="O116" s="5"/>
      <c r="P116" s="5"/>
      <c r="Q116" s="5"/>
      <c r="R116" s="5"/>
      <c r="S116" s="5"/>
      <c r="T116" s="5"/>
      <c r="U116" s="5"/>
      <c r="V116" s="5"/>
      <c r="W116" s="5"/>
      <c r="X116" s="5"/>
      <c r="Y116" s="5"/>
      <c r="Z116" s="5"/>
    </row>
    <row r="117" ht="13.5" customHeight="1">
      <c r="A117" s="5"/>
      <c r="B117" s="5"/>
      <c r="C117" s="6"/>
      <c r="D117" s="5"/>
      <c r="E117" s="5"/>
      <c r="F117" s="5"/>
      <c r="G117" s="5"/>
      <c r="H117" s="5"/>
      <c r="I117" s="5"/>
      <c r="J117" s="5"/>
      <c r="K117" s="5"/>
      <c r="L117" s="5"/>
      <c r="M117" s="5"/>
      <c r="N117" s="5"/>
      <c r="O117" s="5"/>
      <c r="P117" s="5"/>
      <c r="Q117" s="5"/>
      <c r="R117" s="5"/>
      <c r="S117" s="5"/>
      <c r="T117" s="5"/>
      <c r="U117" s="5"/>
      <c r="V117" s="5"/>
      <c r="W117" s="5"/>
      <c r="X117" s="5"/>
      <c r="Y117" s="5"/>
      <c r="Z117" s="5"/>
    </row>
    <row r="118" ht="13.5" customHeight="1">
      <c r="A118" s="5"/>
      <c r="B118" s="5"/>
      <c r="C118" s="6"/>
      <c r="D118" s="5"/>
      <c r="E118" s="5"/>
      <c r="F118" s="5"/>
      <c r="G118" s="5"/>
      <c r="H118" s="5"/>
      <c r="I118" s="5"/>
      <c r="J118" s="5"/>
      <c r="K118" s="5"/>
      <c r="L118" s="5"/>
      <c r="M118" s="5"/>
      <c r="N118" s="5"/>
      <c r="O118" s="5"/>
      <c r="P118" s="5"/>
      <c r="Q118" s="5"/>
      <c r="R118" s="5"/>
      <c r="S118" s="5"/>
      <c r="T118" s="5"/>
      <c r="U118" s="5"/>
      <c r="V118" s="5"/>
      <c r="W118" s="5"/>
      <c r="X118" s="5"/>
      <c r="Y118" s="5"/>
      <c r="Z118" s="5"/>
    </row>
    <row r="119" ht="13.5" customHeight="1">
      <c r="A119" s="5"/>
      <c r="B119" s="5"/>
      <c r="C119" s="6"/>
      <c r="D119" s="5"/>
      <c r="E119" s="5"/>
      <c r="F119" s="5"/>
      <c r="G119" s="5"/>
      <c r="H119" s="5"/>
      <c r="I119" s="5"/>
      <c r="J119" s="5"/>
      <c r="K119" s="5"/>
      <c r="L119" s="5"/>
      <c r="M119" s="5"/>
      <c r="N119" s="5"/>
      <c r="O119" s="5"/>
      <c r="P119" s="5"/>
      <c r="Q119" s="5"/>
      <c r="R119" s="5"/>
      <c r="S119" s="5"/>
      <c r="T119" s="5"/>
      <c r="U119" s="5"/>
      <c r="V119" s="5"/>
      <c r="W119" s="5"/>
      <c r="X119" s="5"/>
      <c r="Y119" s="5"/>
      <c r="Z119" s="5"/>
    </row>
    <row r="120" ht="13.5" customHeight="1">
      <c r="A120" s="5"/>
      <c r="B120" s="5"/>
      <c r="C120" s="6"/>
      <c r="D120" s="5"/>
      <c r="E120" s="5"/>
      <c r="F120" s="5"/>
      <c r="G120" s="5"/>
      <c r="H120" s="5"/>
      <c r="I120" s="5"/>
      <c r="J120" s="5"/>
      <c r="K120" s="5"/>
      <c r="L120" s="5"/>
      <c r="M120" s="5"/>
      <c r="N120" s="5"/>
      <c r="O120" s="5"/>
      <c r="P120" s="5"/>
      <c r="Q120" s="5"/>
      <c r="R120" s="5"/>
      <c r="S120" s="5"/>
      <c r="T120" s="5"/>
      <c r="U120" s="5"/>
      <c r="V120" s="5"/>
      <c r="W120" s="5"/>
      <c r="X120" s="5"/>
      <c r="Y120" s="5"/>
      <c r="Z120" s="5"/>
    </row>
    <row r="121" ht="13.5" customHeight="1">
      <c r="A121" s="5"/>
      <c r="B121" s="5"/>
      <c r="C121" s="6"/>
      <c r="D121" s="5"/>
      <c r="E121" s="5"/>
      <c r="F121" s="5"/>
      <c r="G121" s="5"/>
      <c r="H121" s="5"/>
      <c r="I121" s="5"/>
      <c r="J121" s="5"/>
      <c r="K121" s="5"/>
      <c r="L121" s="5"/>
      <c r="M121" s="5"/>
      <c r="N121" s="5"/>
      <c r="O121" s="5"/>
      <c r="P121" s="5"/>
      <c r="Q121" s="5"/>
      <c r="R121" s="5"/>
      <c r="S121" s="5"/>
      <c r="T121" s="5"/>
      <c r="U121" s="5"/>
      <c r="V121" s="5"/>
      <c r="W121" s="5"/>
      <c r="X121" s="5"/>
      <c r="Y121" s="5"/>
      <c r="Z121" s="5"/>
    </row>
    <row r="122" ht="13.5" customHeight="1">
      <c r="A122" s="5"/>
      <c r="B122" s="5"/>
      <c r="C122" s="6"/>
      <c r="D122" s="5"/>
      <c r="E122" s="5"/>
      <c r="F122" s="5"/>
      <c r="G122" s="5"/>
      <c r="H122" s="5"/>
      <c r="I122" s="5"/>
      <c r="J122" s="5"/>
      <c r="K122" s="5"/>
      <c r="L122" s="5"/>
      <c r="M122" s="5"/>
      <c r="N122" s="5"/>
      <c r="O122" s="5"/>
      <c r="P122" s="5"/>
      <c r="Q122" s="5"/>
      <c r="R122" s="5"/>
      <c r="S122" s="5"/>
      <c r="T122" s="5"/>
      <c r="U122" s="5"/>
      <c r="V122" s="5"/>
      <c r="W122" s="5"/>
      <c r="X122" s="5"/>
      <c r="Y122" s="5"/>
      <c r="Z122" s="5"/>
    </row>
    <row r="123" ht="13.5" customHeight="1">
      <c r="A123" s="5"/>
      <c r="B123" s="5"/>
      <c r="C123" s="6"/>
      <c r="D123" s="5"/>
      <c r="E123" s="5"/>
      <c r="F123" s="5"/>
      <c r="G123" s="5"/>
      <c r="H123" s="5"/>
      <c r="I123" s="5"/>
      <c r="J123" s="5"/>
      <c r="K123" s="5"/>
      <c r="L123" s="5"/>
      <c r="M123" s="5"/>
      <c r="N123" s="5"/>
      <c r="O123" s="5"/>
      <c r="P123" s="5"/>
      <c r="Q123" s="5"/>
      <c r="R123" s="5"/>
      <c r="S123" s="5"/>
      <c r="T123" s="5"/>
      <c r="U123" s="5"/>
      <c r="V123" s="5"/>
      <c r="W123" s="5"/>
      <c r="X123" s="5"/>
      <c r="Y123" s="5"/>
      <c r="Z123" s="5"/>
    </row>
    <row r="124" ht="13.5" customHeight="1">
      <c r="A124" s="5"/>
      <c r="B124" s="5"/>
      <c r="C124" s="6"/>
      <c r="D124" s="5"/>
      <c r="E124" s="5"/>
      <c r="F124" s="5"/>
      <c r="G124" s="5"/>
      <c r="H124" s="5"/>
      <c r="I124" s="5"/>
      <c r="J124" s="5"/>
      <c r="K124" s="5"/>
      <c r="L124" s="5"/>
      <c r="M124" s="5"/>
      <c r="N124" s="5"/>
      <c r="O124" s="5"/>
      <c r="P124" s="5"/>
      <c r="Q124" s="5"/>
      <c r="R124" s="5"/>
      <c r="S124" s="5"/>
      <c r="T124" s="5"/>
      <c r="U124" s="5"/>
      <c r="V124" s="5"/>
      <c r="W124" s="5"/>
      <c r="X124" s="5"/>
      <c r="Y124" s="5"/>
      <c r="Z124" s="5"/>
    </row>
    <row r="125" ht="13.5" customHeight="1">
      <c r="A125" s="5"/>
      <c r="B125" s="5"/>
      <c r="C125" s="6"/>
      <c r="D125" s="5"/>
      <c r="E125" s="5"/>
      <c r="F125" s="5"/>
      <c r="G125" s="5"/>
      <c r="H125" s="5"/>
      <c r="I125" s="5"/>
      <c r="J125" s="5"/>
      <c r="K125" s="5"/>
      <c r="L125" s="5"/>
      <c r="M125" s="5"/>
      <c r="N125" s="5"/>
      <c r="O125" s="5"/>
      <c r="P125" s="5"/>
      <c r="Q125" s="5"/>
      <c r="R125" s="5"/>
      <c r="S125" s="5"/>
      <c r="T125" s="5"/>
      <c r="U125" s="5"/>
      <c r="V125" s="5"/>
      <c r="W125" s="5"/>
      <c r="X125" s="5"/>
      <c r="Y125" s="5"/>
      <c r="Z125" s="5"/>
    </row>
    <row r="126" ht="13.5" customHeight="1">
      <c r="A126" s="5"/>
      <c r="B126" s="5"/>
      <c r="C126" s="6"/>
      <c r="D126" s="5"/>
      <c r="E126" s="5"/>
      <c r="F126" s="5"/>
      <c r="G126" s="5"/>
      <c r="H126" s="5"/>
      <c r="I126" s="5"/>
      <c r="J126" s="5"/>
      <c r="K126" s="5"/>
      <c r="L126" s="5"/>
      <c r="M126" s="5"/>
      <c r="N126" s="5"/>
      <c r="O126" s="5"/>
      <c r="P126" s="5"/>
      <c r="Q126" s="5"/>
      <c r="R126" s="5"/>
      <c r="S126" s="5"/>
      <c r="T126" s="5"/>
      <c r="U126" s="5"/>
      <c r="V126" s="5"/>
      <c r="W126" s="5"/>
      <c r="X126" s="5"/>
      <c r="Y126" s="5"/>
      <c r="Z126" s="5"/>
    </row>
    <row r="127" ht="13.5" customHeight="1">
      <c r="A127" s="5"/>
      <c r="B127" s="5"/>
      <c r="C127" s="6"/>
      <c r="D127" s="5"/>
      <c r="E127" s="5"/>
      <c r="F127" s="5"/>
      <c r="G127" s="5"/>
      <c r="H127" s="5"/>
      <c r="I127" s="5"/>
      <c r="J127" s="5"/>
      <c r="K127" s="5"/>
      <c r="L127" s="5"/>
      <c r="M127" s="5"/>
      <c r="N127" s="5"/>
      <c r="O127" s="5"/>
      <c r="P127" s="5"/>
      <c r="Q127" s="5"/>
      <c r="R127" s="5"/>
      <c r="S127" s="5"/>
      <c r="T127" s="5"/>
      <c r="U127" s="5"/>
      <c r="V127" s="5"/>
      <c r="W127" s="5"/>
      <c r="X127" s="5"/>
      <c r="Y127" s="5"/>
      <c r="Z127" s="5"/>
    </row>
    <row r="128" ht="13.5" customHeight="1">
      <c r="A128" s="5"/>
      <c r="B128" s="5"/>
      <c r="C128" s="6"/>
      <c r="D128" s="5"/>
      <c r="E128" s="5"/>
      <c r="F128" s="5"/>
      <c r="G128" s="5"/>
      <c r="H128" s="5"/>
      <c r="I128" s="5"/>
      <c r="J128" s="5"/>
      <c r="K128" s="5"/>
      <c r="L128" s="5"/>
      <c r="M128" s="5"/>
      <c r="N128" s="5"/>
      <c r="O128" s="5"/>
      <c r="P128" s="5"/>
      <c r="Q128" s="5"/>
      <c r="R128" s="5"/>
      <c r="S128" s="5"/>
      <c r="T128" s="5"/>
      <c r="U128" s="5"/>
      <c r="V128" s="5"/>
      <c r="W128" s="5"/>
      <c r="X128" s="5"/>
      <c r="Y128" s="5"/>
      <c r="Z128" s="5"/>
    </row>
    <row r="129" ht="13.5" customHeight="1">
      <c r="A129" s="5"/>
      <c r="B129" s="5"/>
      <c r="C129" s="6"/>
      <c r="D129" s="5"/>
      <c r="E129" s="5"/>
      <c r="F129" s="5"/>
      <c r="G129" s="5"/>
      <c r="H129" s="5"/>
      <c r="I129" s="5"/>
      <c r="J129" s="5"/>
      <c r="K129" s="5"/>
      <c r="L129" s="5"/>
      <c r="M129" s="5"/>
      <c r="N129" s="5"/>
      <c r="O129" s="5"/>
      <c r="P129" s="5"/>
      <c r="Q129" s="5"/>
      <c r="R129" s="5"/>
      <c r="S129" s="5"/>
      <c r="T129" s="5"/>
      <c r="U129" s="5"/>
      <c r="V129" s="5"/>
      <c r="W129" s="5"/>
      <c r="X129" s="5"/>
      <c r="Y129" s="5"/>
      <c r="Z129" s="5"/>
    </row>
    <row r="130" ht="13.5" customHeight="1">
      <c r="A130" s="5"/>
      <c r="B130" s="5"/>
      <c r="C130" s="6"/>
      <c r="D130" s="5"/>
      <c r="E130" s="5"/>
      <c r="F130" s="5"/>
      <c r="G130" s="5"/>
      <c r="H130" s="5"/>
      <c r="I130" s="5"/>
      <c r="J130" s="5"/>
      <c r="K130" s="5"/>
      <c r="L130" s="5"/>
      <c r="M130" s="5"/>
      <c r="N130" s="5"/>
      <c r="O130" s="5"/>
      <c r="P130" s="5"/>
      <c r="Q130" s="5"/>
      <c r="R130" s="5"/>
      <c r="S130" s="5"/>
      <c r="T130" s="5"/>
      <c r="U130" s="5"/>
      <c r="V130" s="5"/>
      <c r="W130" s="5"/>
      <c r="X130" s="5"/>
      <c r="Y130" s="5"/>
      <c r="Z130" s="5"/>
    </row>
    <row r="131" ht="13.5" customHeight="1">
      <c r="A131" s="5"/>
      <c r="B131" s="5"/>
      <c r="C131" s="6"/>
      <c r="D131" s="5"/>
      <c r="E131" s="5"/>
      <c r="F131" s="5"/>
      <c r="G131" s="5"/>
      <c r="H131" s="5"/>
      <c r="I131" s="5"/>
      <c r="J131" s="5"/>
      <c r="K131" s="5"/>
      <c r="L131" s="5"/>
      <c r="M131" s="5"/>
      <c r="N131" s="5"/>
      <c r="O131" s="5"/>
      <c r="P131" s="5"/>
      <c r="Q131" s="5"/>
      <c r="R131" s="5"/>
      <c r="S131" s="5"/>
      <c r="T131" s="5"/>
      <c r="U131" s="5"/>
      <c r="V131" s="5"/>
      <c r="W131" s="5"/>
      <c r="X131" s="5"/>
      <c r="Y131" s="5"/>
      <c r="Z131" s="5"/>
    </row>
    <row r="132" ht="13.5" customHeight="1">
      <c r="A132" s="5"/>
      <c r="B132" s="5"/>
      <c r="C132" s="6"/>
      <c r="D132" s="5"/>
      <c r="E132" s="5"/>
      <c r="F132" s="5"/>
      <c r="G132" s="5"/>
      <c r="H132" s="5"/>
      <c r="I132" s="5"/>
      <c r="J132" s="5"/>
      <c r="K132" s="5"/>
      <c r="L132" s="5"/>
      <c r="M132" s="5"/>
      <c r="N132" s="5"/>
      <c r="O132" s="5"/>
      <c r="P132" s="5"/>
      <c r="Q132" s="5"/>
      <c r="R132" s="5"/>
      <c r="S132" s="5"/>
      <c r="T132" s="5"/>
      <c r="U132" s="5"/>
      <c r="V132" s="5"/>
      <c r="W132" s="5"/>
      <c r="X132" s="5"/>
      <c r="Y132" s="5"/>
      <c r="Z132" s="5"/>
    </row>
    <row r="133" ht="13.5" customHeight="1">
      <c r="A133" s="5"/>
      <c r="B133" s="5"/>
      <c r="C133" s="6"/>
      <c r="D133" s="5"/>
      <c r="E133" s="5"/>
      <c r="F133" s="5"/>
      <c r="G133" s="5"/>
      <c r="H133" s="5"/>
      <c r="I133" s="5"/>
      <c r="J133" s="5"/>
      <c r="K133" s="5"/>
      <c r="L133" s="5"/>
      <c r="M133" s="5"/>
      <c r="N133" s="5"/>
      <c r="O133" s="5"/>
      <c r="P133" s="5"/>
      <c r="Q133" s="5"/>
      <c r="R133" s="5"/>
      <c r="S133" s="5"/>
      <c r="T133" s="5"/>
      <c r="U133" s="5"/>
      <c r="V133" s="5"/>
      <c r="W133" s="5"/>
      <c r="X133" s="5"/>
      <c r="Y133" s="5"/>
      <c r="Z133" s="5"/>
    </row>
    <row r="134" ht="13.5" customHeight="1">
      <c r="A134" s="5"/>
      <c r="B134" s="5"/>
      <c r="C134" s="6"/>
      <c r="D134" s="5"/>
      <c r="E134" s="5"/>
      <c r="F134" s="5"/>
      <c r="G134" s="5"/>
      <c r="H134" s="5"/>
      <c r="I134" s="5"/>
      <c r="J134" s="5"/>
      <c r="K134" s="5"/>
      <c r="L134" s="5"/>
      <c r="M134" s="5"/>
      <c r="N134" s="5"/>
      <c r="O134" s="5"/>
      <c r="P134" s="5"/>
      <c r="Q134" s="5"/>
      <c r="R134" s="5"/>
      <c r="S134" s="5"/>
      <c r="T134" s="5"/>
      <c r="U134" s="5"/>
      <c r="V134" s="5"/>
      <c r="W134" s="5"/>
      <c r="X134" s="5"/>
      <c r="Y134" s="5"/>
      <c r="Z134" s="5"/>
    </row>
    <row r="135" ht="13.5" customHeight="1">
      <c r="A135" s="5"/>
      <c r="B135" s="5"/>
      <c r="C135" s="6"/>
      <c r="D135" s="5"/>
      <c r="E135" s="5"/>
      <c r="F135" s="5"/>
      <c r="G135" s="5"/>
      <c r="H135" s="5"/>
      <c r="I135" s="5"/>
      <c r="J135" s="5"/>
      <c r="K135" s="5"/>
      <c r="L135" s="5"/>
      <c r="M135" s="5"/>
      <c r="N135" s="5"/>
      <c r="O135" s="5"/>
      <c r="P135" s="5"/>
      <c r="Q135" s="5"/>
      <c r="R135" s="5"/>
      <c r="S135" s="5"/>
      <c r="T135" s="5"/>
      <c r="U135" s="5"/>
      <c r="V135" s="5"/>
      <c r="W135" s="5"/>
      <c r="X135" s="5"/>
      <c r="Y135" s="5"/>
      <c r="Z135" s="5"/>
    </row>
    <row r="136" ht="13.5" customHeight="1">
      <c r="A136" s="5"/>
      <c r="B136" s="5"/>
      <c r="C136" s="6"/>
      <c r="D136" s="5"/>
      <c r="E136" s="5"/>
      <c r="F136" s="5"/>
      <c r="G136" s="5"/>
      <c r="H136" s="5"/>
      <c r="I136" s="5"/>
      <c r="J136" s="5"/>
      <c r="K136" s="5"/>
      <c r="L136" s="5"/>
      <c r="M136" s="5"/>
      <c r="N136" s="5"/>
      <c r="O136" s="5"/>
      <c r="P136" s="5"/>
      <c r="Q136" s="5"/>
      <c r="R136" s="5"/>
      <c r="S136" s="5"/>
      <c r="T136" s="5"/>
      <c r="U136" s="5"/>
      <c r="V136" s="5"/>
      <c r="W136" s="5"/>
      <c r="X136" s="5"/>
      <c r="Y136" s="5"/>
      <c r="Z136" s="5"/>
    </row>
    <row r="137" ht="13.5" customHeight="1">
      <c r="A137" s="5"/>
      <c r="B137" s="5"/>
      <c r="C137" s="6"/>
      <c r="D137" s="5"/>
      <c r="E137" s="5"/>
      <c r="F137" s="5"/>
      <c r="G137" s="5"/>
      <c r="H137" s="5"/>
      <c r="I137" s="5"/>
      <c r="J137" s="5"/>
      <c r="K137" s="5"/>
      <c r="L137" s="5"/>
      <c r="M137" s="5"/>
      <c r="N137" s="5"/>
      <c r="O137" s="5"/>
      <c r="P137" s="5"/>
      <c r="Q137" s="5"/>
      <c r="R137" s="5"/>
      <c r="S137" s="5"/>
      <c r="T137" s="5"/>
      <c r="U137" s="5"/>
      <c r="V137" s="5"/>
      <c r="W137" s="5"/>
      <c r="X137" s="5"/>
      <c r="Y137" s="5"/>
      <c r="Z137" s="5"/>
    </row>
    <row r="138" ht="13.5" customHeight="1">
      <c r="A138" s="5"/>
      <c r="B138" s="5"/>
      <c r="C138" s="6"/>
      <c r="D138" s="5"/>
      <c r="E138" s="5"/>
      <c r="F138" s="5"/>
      <c r="G138" s="5"/>
      <c r="H138" s="5"/>
      <c r="I138" s="5"/>
      <c r="J138" s="5"/>
      <c r="K138" s="5"/>
      <c r="L138" s="5"/>
      <c r="M138" s="5"/>
      <c r="N138" s="5"/>
      <c r="O138" s="5"/>
      <c r="P138" s="5"/>
      <c r="Q138" s="5"/>
      <c r="R138" s="5"/>
      <c r="S138" s="5"/>
      <c r="T138" s="5"/>
      <c r="U138" s="5"/>
      <c r="V138" s="5"/>
      <c r="W138" s="5"/>
      <c r="X138" s="5"/>
      <c r="Y138" s="5"/>
      <c r="Z138" s="5"/>
    </row>
    <row r="139" ht="13.5" customHeight="1">
      <c r="A139" s="5"/>
      <c r="B139" s="5"/>
      <c r="C139" s="6"/>
      <c r="D139" s="5"/>
      <c r="E139" s="5"/>
      <c r="F139" s="5"/>
      <c r="G139" s="5"/>
      <c r="H139" s="5"/>
      <c r="I139" s="5"/>
      <c r="J139" s="5"/>
      <c r="K139" s="5"/>
      <c r="L139" s="5"/>
      <c r="M139" s="5"/>
      <c r="N139" s="5"/>
      <c r="O139" s="5"/>
      <c r="P139" s="5"/>
      <c r="Q139" s="5"/>
      <c r="R139" s="5"/>
      <c r="S139" s="5"/>
      <c r="T139" s="5"/>
      <c r="U139" s="5"/>
      <c r="V139" s="5"/>
      <c r="W139" s="5"/>
      <c r="X139" s="5"/>
      <c r="Y139" s="5"/>
      <c r="Z139" s="5"/>
    </row>
    <row r="140" ht="13.5" customHeight="1">
      <c r="A140" s="5"/>
      <c r="B140" s="5"/>
      <c r="C140" s="6"/>
      <c r="D140" s="5"/>
      <c r="E140" s="5"/>
      <c r="F140" s="5"/>
      <c r="G140" s="5"/>
      <c r="H140" s="5"/>
      <c r="I140" s="5"/>
      <c r="J140" s="5"/>
      <c r="K140" s="5"/>
      <c r="L140" s="5"/>
      <c r="M140" s="5"/>
      <c r="N140" s="5"/>
      <c r="O140" s="5"/>
      <c r="P140" s="5"/>
      <c r="Q140" s="5"/>
      <c r="R140" s="5"/>
      <c r="S140" s="5"/>
      <c r="T140" s="5"/>
      <c r="U140" s="5"/>
      <c r="V140" s="5"/>
      <c r="W140" s="5"/>
      <c r="X140" s="5"/>
      <c r="Y140" s="5"/>
      <c r="Z140" s="5"/>
    </row>
    <row r="141" ht="13.5" customHeight="1">
      <c r="A141" s="5"/>
      <c r="B141" s="5"/>
      <c r="C141" s="6"/>
      <c r="D141" s="5"/>
      <c r="E141" s="5"/>
      <c r="F141" s="5"/>
      <c r="G141" s="5"/>
      <c r="H141" s="5"/>
      <c r="I141" s="5"/>
      <c r="J141" s="5"/>
      <c r="K141" s="5"/>
      <c r="L141" s="5"/>
      <c r="M141" s="5"/>
      <c r="N141" s="5"/>
      <c r="O141" s="5"/>
      <c r="P141" s="5"/>
      <c r="Q141" s="5"/>
      <c r="R141" s="5"/>
      <c r="S141" s="5"/>
      <c r="T141" s="5"/>
      <c r="U141" s="5"/>
      <c r="V141" s="5"/>
      <c r="W141" s="5"/>
      <c r="X141" s="5"/>
      <c r="Y141" s="5"/>
      <c r="Z141" s="5"/>
    </row>
    <row r="142" ht="13.5" customHeight="1">
      <c r="A142" s="5"/>
      <c r="B142" s="5"/>
      <c r="C142" s="6"/>
      <c r="D142" s="5"/>
      <c r="E142" s="5"/>
      <c r="F142" s="5"/>
      <c r="G142" s="5"/>
      <c r="H142" s="5"/>
      <c r="I142" s="5"/>
      <c r="J142" s="5"/>
      <c r="K142" s="5"/>
      <c r="L142" s="5"/>
      <c r="M142" s="5"/>
      <c r="N142" s="5"/>
      <c r="O142" s="5"/>
      <c r="P142" s="5"/>
      <c r="Q142" s="5"/>
      <c r="R142" s="5"/>
      <c r="S142" s="5"/>
      <c r="T142" s="5"/>
      <c r="U142" s="5"/>
      <c r="V142" s="5"/>
      <c r="W142" s="5"/>
      <c r="X142" s="5"/>
      <c r="Y142" s="5"/>
      <c r="Z142" s="5"/>
    </row>
    <row r="143" ht="13.5" customHeight="1">
      <c r="A143" s="5"/>
      <c r="B143" s="5"/>
      <c r="C143" s="6"/>
      <c r="D143" s="5"/>
      <c r="E143" s="5"/>
      <c r="F143" s="5"/>
      <c r="G143" s="5"/>
      <c r="H143" s="5"/>
      <c r="I143" s="5"/>
      <c r="J143" s="5"/>
      <c r="K143" s="5"/>
      <c r="L143" s="5"/>
      <c r="M143" s="5"/>
      <c r="N143" s="5"/>
      <c r="O143" s="5"/>
      <c r="P143" s="5"/>
      <c r="Q143" s="5"/>
      <c r="R143" s="5"/>
      <c r="S143" s="5"/>
      <c r="T143" s="5"/>
      <c r="U143" s="5"/>
      <c r="V143" s="5"/>
      <c r="W143" s="5"/>
      <c r="X143" s="5"/>
      <c r="Y143" s="5"/>
      <c r="Z143" s="5"/>
    </row>
    <row r="144" ht="13.5" customHeight="1">
      <c r="A144" s="5"/>
      <c r="B144" s="5"/>
      <c r="C144" s="6"/>
      <c r="D144" s="5"/>
      <c r="E144" s="5"/>
      <c r="F144" s="5"/>
      <c r="G144" s="5"/>
      <c r="H144" s="5"/>
      <c r="I144" s="5"/>
      <c r="J144" s="5"/>
      <c r="K144" s="5"/>
      <c r="L144" s="5"/>
      <c r="M144" s="5"/>
      <c r="N144" s="5"/>
      <c r="O144" s="5"/>
      <c r="P144" s="5"/>
      <c r="Q144" s="5"/>
      <c r="R144" s="5"/>
      <c r="S144" s="5"/>
      <c r="T144" s="5"/>
      <c r="U144" s="5"/>
      <c r="V144" s="5"/>
      <c r="W144" s="5"/>
      <c r="X144" s="5"/>
      <c r="Y144" s="5"/>
      <c r="Z144" s="5"/>
    </row>
    <row r="145" ht="13.5" customHeight="1">
      <c r="A145" s="5"/>
      <c r="B145" s="5"/>
      <c r="C145" s="6"/>
      <c r="D145" s="5"/>
      <c r="E145" s="5"/>
      <c r="F145" s="5"/>
      <c r="G145" s="5"/>
      <c r="H145" s="5"/>
      <c r="I145" s="5"/>
      <c r="J145" s="5"/>
      <c r="K145" s="5"/>
      <c r="L145" s="5"/>
      <c r="M145" s="5"/>
      <c r="N145" s="5"/>
      <c r="O145" s="5"/>
      <c r="P145" s="5"/>
      <c r="Q145" s="5"/>
      <c r="R145" s="5"/>
      <c r="S145" s="5"/>
      <c r="T145" s="5"/>
      <c r="U145" s="5"/>
      <c r="V145" s="5"/>
      <c r="W145" s="5"/>
      <c r="X145" s="5"/>
      <c r="Y145" s="5"/>
      <c r="Z145" s="5"/>
    </row>
    <row r="146" ht="13.5" customHeight="1">
      <c r="A146" s="5"/>
      <c r="B146" s="5"/>
      <c r="C146" s="6"/>
      <c r="D146" s="5"/>
      <c r="E146" s="5"/>
      <c r="F146" s="5"/>
      <c r="G146" s="5"/>
      <c r="H146" s="5"/>
      <c r="I146" s="5"/>
      <c r="J146" s="5"/>
      <c r="K146" s="5"/>
      <c r="L146" s="5"/>
      <c r="M146" s="5"/>
      <c r="N146" s="5"/>
      <c r="O146" s="5"/>
      <c r="P146" s="5"/>
      <c r="Q146" s="5"/>
      <c r="R146" s="5"/>
      <c r="S146" s="5"/>
      <c r="T146" s="5"/>
      <c r="U146" s="5"/>
      <c r="V146" s="5"/>
      <c r="W146" s="5"/>
      <c r="X146" s="5"/>
      <c r="Y146" s="5"/>
      <c r="Z146" s="5"/>
    </row>
    <row r="147" ht="13.5" customHeight="1">
      <c r="A147" s="5"/>
      <c r="B147" s="5"/>
      <c r="C147" s="6"/>
      <c r="D147" s="5"/>
      <c r="E147" s="5"/>
      <c r="F147" s="5"/>
      <c r="G147" s="5"/>
      <c r="H147" s="5"/>
      <c r="I147" s="5"/>
      <c r="J147" s="5"/>
      <c r="K147" s="5"/>
      <c r="L147" s="5"/>
      <c r="M147" s="5"/>
      <c r="N147" s="5"/>
      <c r="O147" s="5"/>
      <c r="P147" s="5"/>
      <c r="Q147" s="5"/>
      <c r="R147" s="5"/>
      <c r="S147" s="5"/>
      <c r="T147" s="5"/>
      <c r="U147" s="5"/>
      <c r="V147" s="5"/>
      <c r="W147" s="5"/>
      <c r="X147" s="5"/>
      <c r="Y147" s="5"/>
      <c r="Z147" s="5"/>
    </row>
    <row r="148" ht="13.5" customHeight="1">
      <c r="A148" s="5"/>
      <c r="B148" s="5"/>
      <c r="C148" s="6"/>
      <c r="D148" s="5"/>
      <c r="E148" s="5"/>
      <c r="F148" s="5"/>
      <c r="G148" s="5"/>
      <c r="H148" s="5"/>
      <c r="I148" s="5"/>
      <c r="J148" s="5"/>
      <c r="K148" s="5"/>
      <c r="L148" s="5"/>
      <c r="M148" s="5"/>
      <c r="N148" s="5"/>
      <c r="O148" s="5"/>
      <c r="P148" s="5"/>
      <c r="Q148" s="5"/>
      <c r="R148" s="5"/>
      <c r="S148" s="5"/>
      <c r="T148" s="5"/>
      <c r="U148" s="5"/>
      <c r="V148" s="5"/>
      <c r="W148" s="5"/>
      <c r="X148" s="5"/>
      <c r="Y148" s="5"/>
      <c r="Z148" s="5"/>
    </row>
    <row r="149" ht="13.5" customHeight="1">
      <c r="A149" s="5"/>
      <c r="B149" s="5"/>
      <c r="C149" s="6"/>
      <c r="D149" s="5"/>
      <c r="E149" s="5"/>
      <c r="F149" s="5"/>
      <c r="G149" s="5"/>
      <c r="H149" s="5"/>
      <c r="I149" s="5"/>
      <c r="J149" s="5"/>
      <c r="K149" s="5"/>
      <c r="L149" s="5"/>
      <c r="M149" s="5"/>
      <c r="N149" s="5"/>
      <c r="O149" s="5"/>
      <c r="P149" s="5"/>
      <c r="Q149" s="5"/>
      <c r="R149" s="5"/>
      <c r="S149" s="5"/>
      <c r="T149" s="5"/>
      <c r="U149" s="5"/>
      <c r="V149" s="5"/>
      <c r="W149" s="5"/>
      <c r="X149" s="5"/>
      <c r="Y149" s="5"/>
      <c r="Z149" s="5"/>
    </row>
    <row r="150" ht="13.5" customHeight="1">
      <c r="A150" s="5"/>
      <c r="B150" s="5"/>
      <c r="C150" s="6"/>
      <c r="D150" s="5"/>
      <c r="E150" s="5"/>
      <c r="F150" s="5"/>
      <c r="G150" s="5"/>
      <c r="H150" s="5"/>
      <c r="I150" s="5"/>
      <c r="J150" s="5"/>
      <c r="K150" s="5"/>
      <c r="L150" s="5"/>
      <c r="M150" s="5"/>
      <c r="N150" s="5"/>
      <c r="O150" s="5"/>
      <c r="P150" s="5"/>
      <c r="Q150" s="5"/>
      <c r="R150" s="5"/>
      <c r="S150" s="5"/>
      <c r="T150" s="5"/>
      <c r="U150" s="5"/>
      <c r="V150" s="5"/>
      <c r="W150" s="5"/>
      <c r="X150" s="5"/>
      <c r="Y150" s="5"/>
      <c r="Z150" s="5"/>
    </row>
    <row r="151" ht="13.5" customHeight="1">
      <c r="A151" s="5"/>
      <c r="B151" s="5"/>
      <c r="C151" s="6"/>
      <c r="D151" s="5"/>
      <c r="E151" s="5"/>
      <c r="F151" s="5"/>
      <c r="G151" s="5"/>
      <c r="H151" s="5"/>
      <c r="I151" s="5"/>
      <c r="J151" s="5"/>
      <c r="K151" s="5"/>
      <c r="L151" s="5"/>
      <c r="M151" s="5"/>
      <c r="N151" s="5"/>
      <c r="O151" s="5"/>
      <c r="P151" s="5"/>
      <c r="Q151" s="5"/>
      <c r="R151" s="5"/>
      <c r="S151" s="5"/>
      <c r="T151" s="5"/>
      <c r="U151" s="5"/>
      <c r="V151" s="5"/>
      <c r="W151" s="5"/>
      <c r="X151" s="5"/>
      <c r="Y151" s="5"/>
      <c r="Z151" s="5"/>
    </row>
    <row r="152" ht="13.5" customHeight="1">
      <c r="A152" s="5"/>
      <c r="B152" s="5"/>
      <c r="C152" s="6"/>
      <c r="D152" s="5"/>
      <c r="E152" s="5"/>
      <c r="F152" s="5"/>
      <c r="G152" s="5"/>
      <c r="H152" s="5"/>
      <c r="I152" s="5"/>
      <c r="J152" s="5"/>
      <c r="K152" s="5"/>
      <c r="L152" s="5"/>
      <c r="M152" s="5"/>
      <c r="N152" s="5"/>
      <c r="O152" s="5"/>
      <c r="P152" s="5"/>
      <c r="Q152" s="5"/>
      <c r="R152" s="5"/>
      <c r="S152" s="5"/>
      <c r="T152" s="5"/>
      <c r="U152" s="5"/>
      <c r="V152" s="5"/>
      <c r="W152" s="5"/>
      <c r="X152" s="5"/>
      <c r="Y152" s="5"/>
      <c r="Z152" s="5"/>
    </row>
    <row r="153" ht="13.5" customHeight="1">
      <c r="A153" s="5"/>
      <c r="B153" s="5"/>
      <c r="C153" s="6"/>
      <c r="D153" s="5"/>
      <c r="E153" s="5"/>
      <c r="F153" s="5"/>
      <c r="G153" s="5"/>
      <c r="H153" s="5"/>
      <c r="I153" s="5"/>
      <c r="J153" s="5"/>
      <c r="K153" s="5"/>
      <c r="L153" s="5"/>
      <c r="M153" s="5"/>
      <c r="N153" s="5"/>
      <c r="O153" s="5"/>
      <c r="P153" s="5"/>
      <c r="Q153" s="5"/>
      <c r="R153" s="5"/>
      <c r="S153" s="5"/>
      <c r="T153" s="5"/>
      <c r="U153" s="5"/>
      <c r="V153" s="5"/>
      <c r="W153" s="5"/>
      <c r="X153" s="5"/>
      <c r="Y153" s="5"/>
      <c r="Z153" s="5"/>
    </row>
    <row r="154" ht="13.5" customHeight="1">
      <c r="A154" s="5"/>
      <c r="B154" s="5"/>
      <c r="C154" s="6"/>
      <c r="D154" s="5"/>
      <c r="E154" s="5"/>
      <c r="F154" s="5"/>
      <c r="G154" s="5"/>
      <c r="H154" s="5"/>
      <c r="I154" s="5"/>
      <c r="J154" s="5"/>
      <c r="K154" s="5"/>
      <c r="L154" s="5"/>
      <c r="M154" s="5"/>
      <c r="N154" s="5"/>
      <c r="O154" s="5"/>
      <c r="P154" s="5"/>
      <c r="Q154" s="5"/>
      <c r="R154" s="5"/>
      <c r="S154" s="5"/>
      <c r="T154" s="5"/>
      <c r="U154" s="5"/>
      <c r="V154" s="5"/>
      <c r="W154" s="5"/>
      <c r="X154" s="5"/>
      <c r="Y154" s="5"/>
      <c r="Z154" s="5"/>
    </row>
    <row r="155" ht="13.5" customHeight="1">
      <c r="A155" s="5"/>
      <c r="B155" s="5"/>
      <c r="C155" s="6"/>
      <c r="D155" s="5"/>
      <c r="E155" s="5"/>
      <c r="F155" s="5"/>
      <c r="G155" s="5"/>
      <c r="H155" s="5"/>
      <c r="I155" s="5"/>
      <c r="J155" s="5"/>
      <c r="K155" s="5"/>
      <c r="L155" s="5"/>
      <c r="M155" s="5"/>
      <c r="N155" s="5"/>
      <c r="O155" s="5"/>
      <c r="P155" s="5"/>
      <c r="Q155" s="5"/>
      <c r="R155" s="5"/>
      <c r="S155" s="5"/>
      <c r="T155" s="5"/>
      <c r="U155" s="5"/>
      <c r="V155" s="5"/>
      <c r="W155" s="5"/>
      <c r="X155" s="5"/>
      <c r="Y155" s="5"/>
      <c r="Z155" s="5"/>
    </row>
    <row r="156" ht="13.5" customHeight="1">
      <c r="A156" s="5"/>
      <c r="B156" s="5"/>
      <c r="C156" s="6"/>
      <c r="D156" s="5"/>
      <c r="E156" s="5"/>
      <c r="F156" s="5"/>
      <c r="G156" s="5"/>
      <c r="H156" s="5"/>
      <c r="I156" s="5"/>
      <c r="J156" s="5"/>
      <c r="K156" s="5"/>
      <c r="L156" s="5"/>
      <c r="M156" s="5"/>
      <c r="N156" s="5"/>
      <c r="O156" s="5"/>
      <c r="P156" s="5"/>
      <c r="Q156" s="5"/>
      <c r="R156" s="5"/>
      <c r="S156" s="5"/>
      <c r="T156" s="5"/>
      <c r="U156" s="5"/>
      <c r="V156" s="5"/>
      <c r="W156" s="5"/>
      <c r="X156" s="5"/>
      <c r="Y156" s="5"/>
      <c r="Z156" s="5"/>
    </row>
    <row r="157" ht="13.5" customHeight="1">
      <c r="A157" s="5"/>
      <c r="B157" s="5"/>
      <c r="C157" s="6"/>
      <c r="D157" s="5"/>
      <c r="E157" s="5"/>
      <c r="F157" s="5"/>
      <c r="G157" s="5"/>
      <c r="H157" s="5"/>
      <c r="I157" s="5"/>
      <c r="J157" s="5"/>
      <c r="K157" s="5"/>
      <c r="L157" s="5"/>
      <c r="M157" s="5"/>
      <c r="N157" s="5"/>
      <c r="O157" s="5"/>
      <c r="P157" s="5"/>
      <c r="Q157" s="5"/>
      <c r="R157" s="5"/>
      <c r="S157" s="5"/>
      <c r="T157" s="5"/>
      <c r="U157" s="5"/>
      <c r="V157" s="5"/>
      <c r="W157" s="5"/>
      <c r="X157" s="5"/>
      <c r="Y157" s="5"/>
      <c r="Z157" s="5"/>
    </row>
    <row r="158" ht="13.5" customHeight="1">
      <c r="A158" s="5"/>
      <c r="B158" s="5"/>
      <c r="C158" s="6"/>
      <c r="D158" s="5"/>
      <c r="E158" s="5"/>
      <c r="F158" s="5"/>
      <c r="G158" s="5"/>
      <c r="H158" s="5"/>
      <c r="I158" s="5"/>
      <c r="J158" s="5"/>
      <c r="K158" s="5"/>
      <c r="L158" s="5"/>
      <c r="M158" s="5"/>
      <c r="N158" s="5"/>
      <c r="O158" s="5"/>
      <c r="P158" s="5"/>
      <c r="Q158" s="5"/>
      <c r="R158" s="5"/>
      <c r="S158" s="5"/>
      <c r="T158" s="5"/>
      <c r="U158" s="5"/>
      <c r="V158" s="5"/>
      <c r="W158" s="5"/>
      <c r="X158" s="5"/>
      <c r="Y158" s="5"/>
      <c r="Z158" s="5"/>
    </row>
    <row r="159" ht="13.5" customHeight="1">
      <c r="A159" s="5"/>
      <c r="B159" s="5"/>
      <c r="C159" s="6"/>
      <c r="D159" s="5"/>
      <c r="E159" s="5"/>
      <c r="F159" s="5"/>
      <c r="G159" s="5"/>
      <c r="H159" s="5"/>
      <c r="I159" s="5"/>
      <c r="J159" s="5"/>
      <c r="K159" s="5"/>
      <c r="L159" s="5"/>
      <c r="M159" s="5"/>
      <c r="N159" s="5"/>
      <c r="O159" s="5"/>
      <c r="P159" s="5"/>
      <c r="Q159" s="5"/>
      <c r="R159" s="5"/>
      <c r="S159" s="5"/>
      <c r="T159" s="5"/>
      <c r="U159" s="5"/>
      <c r="V159" s="5"/>
      <c r="W159" s="5"/>
      <c r="X159" s="5"/>
      <c r="Y159" s="5"/>
      <c r="Z159" s="5"/>
    </row>
    <row r="160" ht="13.5" customHeight="1">
      <c r="A160" s="5"/>
      <c r="B160" s="5"/>
      <c r="C160" s="6"/>
      <c r="D160" s="5"/>
      <c r="E160" s="5"/>
      <c r="F160" s="5"/>
      <c r="G160" s="5"/>
      <c r="H160" s="5"/>
      <c r="I160" s="5"/>
      <c r="J160" s="5"/>
      <c r="K160" s="5"/>
      <c r="L160" s="5"/>
      <c r="M160" s="5"/>
      <c r="N160" s="5"/>
      <c r="O160" s="5"/>
      <c r="P160" s="5"/>
      <c r="Q160" s="5"/>
      <c r="R160" s="5"/>
      <c r="S160" s="5"/>
      <c r="T160" s="5"/>
      <c r="U160" s="5"/>
      <c r="V160" s="5"/>
      <c r="W160" s="5"/>
      <c r="X160" s="5"/>
      <c r="Y160" s="5"/>
      <c r="Z160" s="5"/>
    </row>
    <row r="161" ht="13.5" customHeight="1">
      <c r="A161" s="5"/>
      <c r="B161" s="5"/>
      <c r="C161" s="6"/>
      <c r="D161" s="5"/>
      <c r="E161" s="5"/>
      <c r="F161" s="5"/>
      <c r="G161" s="5"/>
      <c r="H161" s="5"/>
      <c r="I161" s="5"/>
      <c r="J161" s="5"/>
      <c r="K161" s="5"/>
      <c r="L161" s="5"/>
      <c r="M161" s="5"/>
      <c r="N161" s="5"/>
      <c r="O161" s="5"/>
      <c r="P161" s="5"/>
      <c r="Q161" s="5"/>
      <c r="R161" s="5"/>
      <c r="S161" s="5"/>
      <c r="T161" s="5"/>
      <c r="U161" s="5"/>
      <c r="V161" s="5"/>
      <c r="W161" s="5"/>
      <c r="X161" s="5"/>
      <c r="Y161" s="5"/>
      <c r="Z161" s="5"/>
    </row>
    <row r="162" ht="13.5" customHeight="1">
      <c r="A162" s="5"/>
      <c r="B162" s="5"/>
      <c r="C162" s="6"/>
      <c r="D162" s="5"/>
      <c r="E162" s="5"/>
      <c r="F162" s="5"/>
      <c r="G162" s="5"/>
      <c r="H162" s="5"/>
      <c r="I162" s="5"/>
      <c r="J162" s="5"/>
      <c r="K162" s="5"/>
      <c r="L162" s="5"/>
      <c r="M162" s="5"/>
      <c r="N162" s="5"/>
      <c r="O162" s="5"/>
      <c r="P162" s="5"/>
      <c r="Q162" s="5"/>
      <c r="R162" s="5"/>
      <c r="S162" s="5"/>
      <c r="T162" s="5"/>
      <c r="U162" s="5"/>
      <c r="V162" s="5"/>
      <c r="W162" s="5"/>
      <c r="X162" s="5"/>
      <c r="Y162" s="5"/>
      <c r="Z162" s="5"/>
    </row>
    <row r="163" ht="13.5" customHeight="1">
      <c r="A163" s="5"/>
      <c r="B163" s="5"/>
      <c r="C163" s="6"/>
      <c r="D163" s="5"/>
      <c r="E163" s="5"/>
      <c r="F163" s="5"/>
      <c r="G163" s="5"/>
      <c r="H163" s="5"/>
      <c r="I163" s="5"/>
      <c r="J163" s="5"/>
      <c r="K163" s="5"/>
      <c r="L163" s="5"/>
      <c r="M163" s="5"/>
      <c r="N163" s="5"/>
      <c r="O163" s="5"/>
      <c r="P163" s="5"/>
      <c r="Q163" s="5"/>
      <c r="R163" s="5"/>
      <c r="S163" s="5"/>
      <c r="T163" s="5"/>
      <c r="U163" s="5"/>
      <c r="V163" s="5"/>
      <c r="W163" s="5"/>
      <c r="X163" s="5"/>
      <c r="Y163" s="5"/>
      <c r="Z163" s="5"/>
    </row>
    <row r="164" ht="13.5" customHeight="1">
      <c r="A164" s="5"/>
      <c r="B164" s="5"/>
      <c r="C164" s="6"/>
      <c r="D164" s="5"/>
      <c r="E164" s="5"/>
      <c r="F164" s="5"/>
      <c r="G164" s="5"/>
      <c r="H164" s="5"/>
      <c r="I164" s="5"/>
      <c r="J164" s="5"/>
      <c r="K164" s="5"/>
      <c r="L164" s="5"/>
      <c r="M164" s="5"/>
      <c r="N164" s="5"/>
      <c r="O164" s="5"/>
      <c r="P164" s="5"/>
      <c r="Q164" s="5"/>
      <c r="R164" s="5"/>
      <c r="S164" s="5"/>
      <c r="T164" s="5"/>
      <c r="U164" s="5"/>
      <c r="V164" s="5"/>
      <c r="W164" s="5"/>
      <c r="X164" s="5"/>
      <c r="Y164" s="5"/>
      <c r="Z164" s="5"/>
    </row>
    <row r="165" ht="13.5" customHeight="1">
      <c r="A165" s="5"/>
      <c r="B165" s="5"/>
      <c r="C165" s="6"/>
      <c r="D165" s="5"/>
      <c r="E165" s="5"/>
      <c r="F165" s="5"/>
      <c r="G165" s="5"/>
      <c r="H165" s="5"/>
      <c r="I165" s="5"/>
      <c r="J165" s="5"/>
      <c r="K165" s="5"/>
      <c r="L165" s="5"/>
      <c r="M165" s="5"/>
      <c r="N165" s="5"/>
      <c r="O165" s="5"/>
      <c r="P165" s="5"/>
      <c r="Q165" s="5"/>
      <c r="R165" s="5"/>
      <c r="S165" s="5"/>
      <c r="T165" s="5"/>
      <c r="U165" s="5"/>
      <c r="V165" s="5"/>
      <c r="W165" s="5"/>
      <c r="X165" s="5"/>
      <c r="Y165" s="5"/>
      <c r="Z165" s="5"/>
    </row>
    <row r="166" ht="13.5" customHeight="1">
      <c r="A166" s="5"/>
      <c r="B166" s="5"/>
      <c r="C166" s="6"/>
      <c r="D166" s="5"/>
      <c r="E166" s="5"/>
      <c r="F166" s="5"/>
      <c r="G166" s="5"/>
      <c r="H166" s="5"/>
      <c r="I166" s="5"/>
      <c r="J166" s="5"/>
      <c r="K166" s="5"/>
      <c r="L166" s="5"/>
      <c r="M166" s="5"/>
      <c r="N166" s="5"/>
      <c r="O166" s="5"/>
      <c r="P166" s="5"/>
      <c r="Q166" s="5"/>
      <c r="R166" s="5"/>
      <c r="S166" s="5"/>
      <c r="T166" s="5"/>
      <c r="U166" s="5"/>
      <c r="V166" s="5"/>
      <c r="W166" s="5"/>
      <c r="X166" s="5"/>
      <c r="Y166" s="5"/>
      <c r="Z166" s="5"/>
    </row>
    <row r="167" ht="13.5" customHeight="1">
      <c r="A167" s="5"/>
      <c r="B167" s="5"/>
      <c r="C167" s="6"/>
      <c r="D167" s="5"/>
      <c r="E167" s="5"/>
      <c r="F167" s="5"/>
      <c r="G167" s="5"/>
      <c r="H167" s="5"/>
      <c r="I167" s="5"/>
      <c r="J167" s="5"/>
      <c r="K167" s="5"/>
      <c r="L167" s="5"/>
      <c r="M167" s="5"/>
      <c r="N167" s="5"/>
      <c r="O167" s="5"/>
      <c r="P167" s="5"/>
      <c r="Q167" s="5"/>
      <c r="R167" s="5"/>
      <c r="S167" s="5"/>
      <c r="T167" s="5"/>
      <c r="U167" s="5"/>
      <c r="V167" s="5"/>
      <c r="W167" s="5"/>
      <c r="X167" s="5"/>
      <c r="Y167" s="5"/>
      <c r="Z167" s="5"/>
    </row>
    <row r="168" ht="13.5" customHeight="1">
      <c r="A168" s="5"/>
      <c r="B168" s="5"/>
      <c r="C168" s="6"/>
      <c r="D168" s="5"/>
      <c r="E168" s="5"/>
      <c r="F168" s="5"/>
      <c r="G168" s="5"/>
      <c r="H168" s="5"/>
      <c r="I168" s="5"/>
      <c r="J168" s="5"/>
      <c r="K168" s="5"/>
      <c r="L168" s="5"/>
      <c r="M168" s="5"/>
      <c r="N168" s="5"/>
      <c r="O168" s="5"/>
      <c r="P168" s="5"/>
      <c r="Q168" s="5"/>
      <c r="R168" s="5"/>
      <c r="S168" s="5"/>
      <c r="T168" s="5"/>
      <c r="U168" s="5"/>
      <c r="V168" s="5"/>
      <c r="W168" s="5"/>
      <c r="X168" s="5"/>
      <c r="Y168" s="5"/>
      <c r="Z168" s="5"/>
    </row>
    <row r="169" ht="13.5" customHeight="1">
      <c r="A169" s="5"/>
      <c r="B169" s="5"/>
      <c r="C169" s="6"/>
      <c r="D169" s="5"/>
      <c r="E169" s="5"/>
      <c r="F169" s="5"/>
      <c r="G169" s="5"/>
      <c r="H169" s="5"/>
      <c r="I169" s="5"/>
      <c r="J169" s="5"/>
      <c r="K169" s="5"/>
      <c r="L169" s="5"/>
      <c r="M169" s="5"/>
      <c r="N169" s="5"/>
      <c r="O169" s="5"/>
      <c r="P169" s="5"/>
      <c r="Q169" s="5"/>
      <c r="R169" s="5"/>
      <c r="S169" s="5"/>
      <c r="T169" s="5"/>
      <c r="U169" s="5"/>
      <c r="V169" s="5"/>
      <c r="W169" s="5"/>
      <c r="X169" s="5"/>
      <c r="Y169" s="5"/>
      <c r="Z169" s="5"/>
    </row>
    <row r="170" ht="13.5" customHeight="1">
      <c r="A170" s="5"/>
      <c r="B170" s="5"/>
      <c r="C170" s="6"/>
      <c r="D170" s="5"/>
      <c r="E170" s="5"/>
      <c r="F170" s="5"/>
      <c r="G170" s="5"/>
      <c r="H170" s="5"/>
      <c r="I170" s="5"/>
      <c r="J170" s="5"/>
      <c r="K170" s="5"/>
      <c r="L170" s="5"/>
      <c r="M170" s="5"/>
      <c r="N170" s="5"/>
      <c r="O170" s="5"/>
      <c r="P170" s="5"/>
      <c r="Q170" s="5"/>
      <c r="R170" s="5"/>
      <c r="S170" s="5"/>
      <c r="T170" s="5"/>
      <c r="U170" s="5"/>
      <c r="V170" s="5"/>
      <c r="W170" s="5"/>
      <c r="X170" s="5"/>
      <c r="Y170" s="5"/>
      <c r="Z170" s="5"/>
    </row>
    <row r="171" ht="13.5" customHeight="1">
      <c r="A171" s="5"/>
      <c r="B171" s="5"/>
      <c r="C171" s="6"/>
      <c r="D171" s="5"/>
      <c r="E171" s="5"/>
      <c r="F171" s="5"/>
      <c r="G171" s="5"/>
      <c r="H171" s="5"/>
      <c r="I171" s="5"/>
      <c r="J171" s="5"/>
      <c r="K171" s="5"/>
      <c r="L171" s="5"/>
      <c r="M171" s="5"/>
      <c r="N171" s="5"/>
      <c r="O171" s="5"/>
      <c r="P171" s="5"/>
      <c r="Q171" s="5"/>
      <c r="R171" s="5"/>
      <c r="S171" s="5"/>
      <c r="T171" s="5"/>
      <c r="U171" s="5"/>
      <c r="V171" s="5"/>
      <c r="W171" s="5"/>
      <c r="X171" s="5"/>
      <c r="Y171" s="5"/>
      <c r="Z171" s="5"/>
    </row>
    <row r="172" ht="13.5" customHeight="1">
      <c r="A172" s="5"/>
      <c r="B172" s="5"/>
      <c r="C172" s="6"/>
      <c r="D172" s="5"/>
      <c r="E172" s="5"/>
      <c r="F172" s="5"/>
      <c r="G172" s="5"/>
      <c r="H172" s="5"/>
      <c r="I172" s="5"/>
      <c r="J172" s="5"/>
      <c r="K172" s="5"/>
      <c r="L172" s="5"/>
      <c r="M172" s="5"/>
      <c r="N172" s="5"/>
      <c r="O172" s="5"/>
      <c r="P172" s="5"/>
      <c r="Q172" s="5"/>
      <c r="R172" s="5"/>
      <c r="S172" s="5"/>
      <c r="T172" s="5"/>
      <c r="U172" s="5"/>
      <c r="V172" s="5"/>
      <c r="W172" s="5"/>
      <c r="X172" s="5"/>
      <c r="Y172" s="5"/>
      <c r="Z172" s="5"/>
    </row>
    <row r="173" ht="13.5" customHeight="1">
      <c r="A173" s="5"/>
      <c r="B173" s="5"/>
      <c r="C173" s="6"/>
      <c r="D173" s="5"/>
      <c r="E173" s="5"/>
      <c r="F173" s="5"/>
      <c r="G173" s="5"/>
      <c r="H173" s="5"/>
      <c r="I173" s="5"/>
      <c r="J173" s="5"/>
      <c r="K173" s="5"/>
      <c r="L173" s="5"/>
      <c r="M173" s="5"/>
      <c r="N173" s="5"/>
      <c r="O173" s="5"/>
      <c r="P173" s="5"/>
      <c r="Q173" s="5"/>
      <c r="R173" s="5"/>
      <c r="S173" s="5"/>
      <c r="T173" s="5"/>
      <c r="U173" s="5"/>
      <c r="V173" s="5"/>
      <c r="W173" s="5"/>
      <c r="X173" s="5"/>
      <c r="Y173" s="5"/>
      <c r="Z173" s="5"/>
    </row>
    <row r="174" ht="13.5" customHeight="1">
      <c r="A174" s="5"/>
      <c r="B174" s="5"/>
      <c r="C174" s="6"/>
      <c r="D174" s="5"/>
      <c r="E174" s="5"/>
      <c r="F174" s="5"/>
      <c r="G174" s="5"/>
      <c r="H174" s="5"/>
      <c r="I174" s="5"/>
      <c r="J174" s="5"/>
      <c r="K174" s="5"/>
      <c r="L174" s="5"/>
      <c r="M174" s="5"/>
      <c r="N174" s="5"/>
      <c r="O174" s="5"/>
      <c r="P174" s="5"/>
      <c r="Q174" s="5"/>
      <c r="R174" s="5"/>
      <c r="S174" s="5"/>
      <c r="T174" s="5"/>
      <c r="U174" s="5"/>
      <c r="V174" s="5"/>
      <c r="W174" s="5"/>
      <c r="X174" s="5"/>
      <c r="Y174" s="5"/>
      <c r="Z174" s="5"/>
    </row>
    <row r="175" ht="13.5" customHeight="1">
      <c r="A175" s="5"/>
      <c r="B175" s="5"/>
      <c r="C175" s="6"/>
      <c r="D175" s="5"/>
      <c r="E175" s="5"/>
      <c r="F175" s="5"/>
      <c r="G175" s="5"/>
      <c r="H175" s="5"/>
      <c r="I175" s="5"/>
      <c r="J175" s="5"/>
      <c r="K175" s="5"/>
      <c r="L175" s="5"/>
      <c r="M175" s="5"/>
      <c r="N175" s="5"/>
      <c r="O175" s="5"/>
      <c r="P175" s="5"/>
      <c r="Q175" s="5"/>
      <c r="R175" s="5"/>
      <c r="S175" s="5"/>
      <c r="T175" s="5"/>
      <c r="U175" s="5"/>
      <c r="V175" s="5"/>
      <c r="W175" s="5"/>
      <c r="X175" s="5"/>
      <c r="Y175" s="5"/>
      <c r="Z175" s="5"/>
    </row>
    <row r="176" ht="13.5" customHeight="1">
      <c r="A176" s="5"/>
      <c r="B176" s="5"/>
      <c r="C176" s="6"/>
      <c r="D176" s="5"/>
      <c r="E176" s="5"/>
      <c r="F176" s="5"/>
      <c r="G176" s="5"/>
      <c r="H176" s="5"/>
      <c r="I176" s="5"/>
      <c r="J176" s="5"/>
      <c r="K176" s="5"/>
      <c r="L176" s="5"/>
      <c r="M176" s="5"/>
      <c r="N176" s="5"/>
      <c r="O176" s="5"/>
      <c r="P176" s="5"/>
      <c r="Q176" s="5"/>
      <c r="R176" s="5"/>
      <c r="S176" s="5"/>
      <c r="T176" s="5"/>
      <c r="U176" s="5"/>
      <c r="V176" s="5"/>
      <c r="W176" s="5"/>
      <c r="X176" s="5"/>
      <c r="Y176" s="5"/>
      <c r="Z176" s="5"/>
    </row>
    <row r="177" ht="13.5" customHeight="1">
      <c r="A177" s="5"/>
      <c r="B177" s="5"/>
      <c r="C177" s="6"/>
      <c r="D177" s="5"/>
      <c r="E177" s="5"/>
      <c r="F177" s="5"/>
      <c r="G177" s="5"/>
      <c r="H177" s="5"/>
      <c r="I177" s="5"/>
      <c r="J177" s="5"/>
      <c r="K177" s="5"/>
      <c r="L177" s="5"/>
      <c r="M177" s="5"/>
      <c r="N177" s="5"/>
      <c r="O177" s="5"/>
      <c r="P177" s="5"/>
      <c r="Q177" s="5"/>
      <c r="R177" s="5"/>
      <c r="S177" s="5"/>
      <c r="T177" s="5"/>
      <c r="U177" s="5"/>
      <c r="V177" s="5"/>
      <c r="W177" s="5"/>
      <c r="X177" s="5"/>
      <c r="Y177" s="5"/>
      <c r="Z177" s="5"/>
    </row>
    <row r="178" ht="13.5" customHeight="1">
      <c r="A178" s="5"/>
      <c r="B178" s="5"/>
      <c r="C178" s="6"/>
      <c r="D178" s="5"/>
      <c r="E178" s="5"/>
      <c r="F178" s="5"/>
      <c r="G178" s="5"/>
      <c r="H178" s="5"/>
      <c r="I178" s="5"/>
      <c r="J178" s="5"/>
      <c r="K178" s="5"/>
      <c r="L178" s="5"/>
      <c r="M178" s="5"/>
      <c r="N178" s="5"/>
      <c r="O178" s="5"/>
      <c r="P178" s="5"/>
      <c r="Q178" s="5"/>
      <c r="R178" s="5"/>
      <c r="S178" s="5"/>
      <c r="T178" s="5"/>
      <c r="U178" s="5"/>
      <c r="V178" s="5"/>
      <c r="W178" s="5"/>
      <c r="X178" s="5"/>
      <c r="Y178" s="5"/>
      <c r="Z178" s="5"/>
    </row>
    <row r="179" ht="13.5" customHeight="1">
      <c r="A179" s="5"/>
      <c r="B179" s="5"/>
      <c r="C179" s="6"/>
      <c r="D179" s="5"/>
      <c r="E179" s="5"/>
      <c r="F179" s="5"/>
      <c r="G179" s="5"/>
      <c r="H179" s="5"/>
      <c r="I179" s="5"/>
      <c r="J179" s="5"/>
      <c r="K179" s="5"/>
      <c r="L179" s="5"/>
      <c r="M179" s="5"/>
      <c r="N179" s="5"/>
      <c r="O179" s="5"/>
      <c r="P179" s="5"/>
      <c r="Q179" s="5"/>
      <c r="R179" s="5"/>
      <c r="S179" s="5"/>
      <c r="T179" s="5"/>
      <c r="U179" s="5"/>
      <c r="V179" s="5"/>
      <c r="W179" s="5"/>
      <c r="X179" s="5"/>
      <c r="Y179" s="5"/>
      <c r="Z179" s="5"/>
    </row>
    <row r="180" ht="13.5" customHeight="1">
      <c r="A180" s="5"/>
      <c r="B180" s="5"/>
      <c r="C180" s="6"/>
      <c r="D180" s="5"/>
      <c r="E180" s="5"/>
      <c r="F180" s="5"/>
      <c r="G180" s="5"/>
      <c r="H180" s="5"/>
      <c r="I180" s="5"/>
      <c r="J180" s="5"/>
      <c r="K180" s="5"/>
      <c r="L180" s="5"/>
      <c r="M180" s="5"/>
      <c r="N180" s="5"/>
      <c r="O180" s="5"/>
      <c r="P180" s="5"/>
      <c r="Q180" s="5"/>
      <c r="R180" s="5"/>
      <c r="S180" s="5"/>
      <c r="T180" s="5"/>
      <c r="U180" s="5"/>
      <c r="V180" s="5"/>
      <c r="W180" s="5"/>
      <c r="X180" s="5"/>
      <c r="Y180" s="5"/>
      <c r="Z180" s="5"/>
    </row>
    <row r="181" ht="13.5" customHeight="1">
      <c r="A181" s="5"/>
      <c r="B181" s="5"/>
      <c r="C181" s="6"/>
      <c r="D181" s="5"/>
      <c r="E181" s="5"/>
      <c r="F181" s="5"/>
      <c r="G181" s="5"/>
      <c r="H181" s="5"/>
      <c r="I181" s="5"/>
      <c r="J181" s="5"/>
      <c r="K181" s="5"/>
      <c r="L181" s="5"/>
      <c r="M181" s="5"/>
      <c r="N181" s="5"/>
      <c r="O181" s="5"/>
      <c r="P181" s="5"/>
      <c r="Q181" s="5"/>
      <c r="R181" s="5"/>
      <c r="S181" s="5"/>
      <c r="T181" s="5"/>
      <c r="U181" s="5"/>
      <c r="V181" s="5"/>
      <c r="W181" s="5"/>
      <c r="X181" s="5"/>
      <c r="Y181" s="5"/>
      <c r="Z181" s="5"/>
    </row>
    <row r="182" ht="13.5" customHeight="1">
      <c r="A182" s="5"/>
      <c r="B182" s="5"/>
      <c r="C182" s="6"/>
      <c r="D182" s="5"/>
      <c r="E182" s="5"/>
      <c r="F182" s="5"/>
      <c r="G182" s="5"/>
      <c r="H182" s="5"/>
      <c r="I182" s="5"/>
      <c r="J182" s="5"/>
      <c r="K182" s="5"/>
      <c r="L182" s="5"/>
      <c r="M182" s="5"/>
      <c r="N182" s="5"/>
      <c r="O182" s="5"/>
      <c r="P182" s="5"/>
      <c r="Q182" s="5"/>
      <c r="R182" s="5"/>
      <c r="S182" s="5"/>
      <c r="T182" s="5"/>
      <c r="U182" s="5"/>
      <c r="V182" s="5"/>
      <c r="W182" s="5"/>
      <c r="X182" s="5"/>
      <c r="Y182" s="5"/>
      <c r="Z182" s="5"/>
    </row>
    <row r="183" ht="13.5" customHeight="1">
      <c r="A183" s="5"/>
      <c r="B183" s="5"/>
      <c r="C183" s="6"/>
      <c r="D183" s="5"/>
      <c r="E183" s="5"/>
      <c r="F183" s="5"/>
      <c r="G183" s="5"/>
      <c r="H183" s="5"/>
      <c r="I183" s="5"/>
      <c r="J183" s="5"/>
      <c r="K183" s="5"/>
      <c r="L183" s="5"/>
      <c r="M183" s="5"/>
      <c r="N183" s="5"/>
      <c r="O183" s="5"/>
      <c r="P183" s="5"/>
      <c r="Q183" s="5"/>
      <c r="R183" s="5"/>
      <c r="S183" s="5"/>
      <c r="T183" s="5"/>
      <c r="U183" s="5"/>
      <c r="V183" s="5"/>
      <c r="W183" s="5"/>
      <c r="X183" s="5"/>
      <c r="Y183" s="5"/>
      <c r="Z183" s="5"/>
    </row>
    <row r="184" ht="13.5" customHeight="1">
      <c r="A184" s="5"/>
      <c r="B184" s="5"/>
      <c r="C184" s="6"/>
      <c r="D184" s="5"/>
      <c r="E184" s="5"/>
      <c r="F184" s="5"/>
      <c r="G184" s="5"/>
      <c r="H184" s="5"/>
      <c r="I184" s="5"/>
      <c r="J184" s="5"/>
      <c r="K184" s="5"/>
      <c r="L184" s="5"/>
      <c r="M184" s="5"/>
      <c r="N184" s="5"/>
      <c r="O184" s="5"/>
      <c r="P184" s="5"/>
      <c r="Q184" s="5"/>
      <c r="R184" s="5"/>
      <c r="S184" s="5"/>
      <c r="T184" s="5"/>
      <c r="U184" s="5"/>
      <c r="V184" s="5"/>
      <c r="W184" s="5"/>
      <c r="X184" s="5"/>
      <c r="Y184" s="5"/>
      <c r="Z184" s="5"/>
    </row>
    <row r="185" ht="13.5" customHeight="1">
      <c r="A185" s="5"/>
      <c r="B185" s="5"/>
      <c r="C185" s="6"/>
      <c r="D185" s="5"/>
      <c r="E185" s="5"/>
      <c r="F185" s="5"/>
      <c r="G185" s="5"/>
      <c r="H185" s="5"/>
      <c r="I185" s="5"/>
      <c r="J185" s="5"/>
      <c r="K185" s="5"/>
      <c r="L185" s="5"/>
      <c r="M185" s="5"/>
      <c r="N185" s="5"/>
      <c r="O185" s="5"/>
      <c r="P185" s="5"/>
      <c r="Q185" s="5"/>
      <c r="R185" s="5"/>
      <c r="S185" s="5"/>
      <c r="T185" s="5"/>
      <c r="U185" s="5"/>
      <c r="V185" s="5"/>
      <c r="W185" s="5"/>
      <c r="X185" s="5"/>
      <c r="Y185" s="5"/>
      <c r="Z185" s="5"/>
    </row>
    <row r="186" ht="13.5" customHeight="1">
      <c r="A186" s="5"/>
      <c r="B186" s="5"/>
      <c r="C186" s="6"/>
      <c r="D186" s="5"/>
      <c r="E186" s="5"/>
      <c r="F186" s="5"/>
      <c r="G186" s="5"/>
      <c r="H186" s="5"/>
      <c r="I186" s="5"/>
      <c r="J186" s="5"/>
      <c r="K186" s="5"/>
      <c r="L186" s="5"/>
      <c r="M186" s="5"/>
      <c r="N186" s="5"/>
      <c r="O186" s="5"/>
      <c r="P186" s="5"/>
      <c r="Q186" s="5"/>
      <c r="R186" s="5"/>
      <c r="S186" s="5"/>
      <c r="T186" s="5"/>
      <c r="U186" s="5"/>
      <c r="V186" s="5"/>
      <c r="W186" s="5"/>
      <c r="X186" s="5"/>
      <c r="Y186" s="5"/>
      <c r="Z186" s="5"/>
    </row>
    <row r="187" ht="13.5" customHeight="1">
      <c r="A187" s="5"/>
      <c r="B187" s="5"/>
      <c r="C187" s="6"/>
      <c r="D187" s="5"/>
      <c r="E187" s="5"/>
      <c r="F187" s="5"/>
      <c r="G187" s="5"/>
      <c r="H187" s="5"/>
      <c r="I187" s="5"/>
      <c r="J187" s="5"/>
      <c r="K187" s="5"/>
      <c r="L187" s="5"/>
      <c r="M187" s="5"/>
      <c r="N187" s="5"/>
      <c r="O187" s="5"/>
      <c r="P187" s="5"/>
      <c r="Q187" s="5"/>
      <c r="R187" s="5"/>
      <c r="S187" s="5"/>
      <c r="T187" s="5"/>
      <c r="U187" s="5"/>
      <c r="V187" s="5"/>
      <c r="W187" s="5"/>
      <c r="X187" s="5"/>
      <c r="Y187" s="5"/>
      <c r="Z187" s="5"/>
    </row>
    <row r="188" ht="13.5" customHeight="1">
      <c r="A188" s="5"/>
      <c r="B188" s="5"/>
      <c r="C188" s="6"/>
      <c r="D188" s="5"/>
      <c r="E188" s="5"/>
      <c r="F188" s="5"/>
      <c r="G188" s="5"/>
      <c r="H188" s="5"/>
      <c r="I188" s="5"/>
      <c r="J188" s="5"/>
      <c r="K188" s="5"/>
      <c r="L188" s="5"/>
      <c r="M188" s="5"/>
      <c r="N188" s="5"/>
      <c r="O188" s="5"/>
      <c r="P188" s="5"/>
      <c r="Q188" s="5"/>
      <c r="R188" s="5"/>
      <c r="S188" s="5"/>
      <c r="T188" s="5"/>
      <c r="U188" s="5"/>
      <c r="V188" s="5"/>
      <c r="W188" s="5"/>
      <c r="X188" s="5"/>
      <c r="Y188" s="5"/>
      <c r="Z188" s="5"/>
    </row>
    <row r="189" ht="13.5" customHeight="1">
      <c r="A189" s="5"/>
      <c r="B189" s="5"/>
      <c r="C189" s="6"/>
      <c r="D189" s="5"/>
      <c r="E189" s="5"/>
      <c r="F189" s="5"/>
      <c r="G189" s="5"/>
      <c r="H189" s="5"/>
      <c r="I189" s="5"/>
      <c r="J189" s="5"/>
      <c r="K189" s="5"/>
      <c r="L189" s="5"/>
      <c r="M189" s="5"/>
      <c r="N189" s="5"/>
      <c r="O189" s="5"/>
      <c r="P189" s="5"/>
      <c r="Q189" s="5"/>
      <c r="R189" s="5"/>
      <c r="S189" s="5"/>
      <c r="T189" s="5"/>
      <c r="U189" s="5"/>
      <c r="V189" s="5"/>
      <c r="W189" s="5"/>
      <c r="X189" s="5"/>
      <c r="Y189" s="5"/>
      <c r="Z189" s="5"/>
    </row>
    <row r="190" ht="13.5" customHeight="1">
      <c r="A190" s="5"/>
      <c r="B190" s="5"/>
      <c r="C190" s="6"/>
      <c r="D190" s="5"/>
      <c r="E190" s="5"/>
      <c r="F190" s="5"/>
      <c r="G190" s="5"/>
      <c r="H190" s="5"/>
      <c r="I190" s="5"/>
      <c r="J190" s="5"/>
      <c r="K190" s="5"/>
      <c r="L190" s="5"/>
      <c r="M190" s="5"/>
      <c r="N190" s="5"/>
      <c r="O190" s="5"/>
      <c r="P190" s="5"/>
      <c r="Q190" s="5"/>
      <c r="R190" s="5"/>
      <c r="S190" s="5"/>
      <c r="T190" s="5"/>
      <c r="U190" s="5"/>
      <c r="V190" s="5"/>
      <c r="W190" s="5"/>
      <c r="X190" s="5"/>
      <c r="Y190" s="5"/>
      <c r="Z190" s="5"/>
    </row>
    <row r="191" ht="13.5" customHeight="1">
      <c r="A191" s="5"/>
      <c r="B191" s="5"/>
      <c r="C191" s="6"/>
      <c r="D191" s="5"/>
      <c r="E191" s="5"/>
      <c r="F191" s="5"/>
      <c r="G191" s="5"/>
      <c r="H191" s="5"/>
      <c r="I191" s="5"/>
      <c r="J191" s="5"/>
      <c r="K191" s="5"/>
      <c r="L191" s="5"/>
      <c r="M191" s="5"/>
      <c r="N191" s="5"/>
      <c r="O191" s="5"/>
      <c r="P191" s="5"/>
      <c r="Q191" s="5"/>
      <c r="R191" s="5"/>
      <c r="S191" s="5"/>
      <c r="T191" s="5"/>
      <c r="U191" s="5"/>
      <c r="V191" s="5"/>
      <c r="W191" s="5"/>
      <c r="X191" s="5"/>
      <c r="Y191" s="5"/>
      <c r="Z191" s="5"/>
    </row>
    <row r="192" ht="13.5" customHeight="1">
      <c r="A192" s="5"/>
      <c r="B192" s="5"/>
      <c r="C192" s="6"/>
      <c r="D192" s="5"/>
      <c r="E192" s="5"/>
      <c r="F192" s="5"/>
      <c r="G192" s="5"/>
      <c r="H192" s="5"/>
      <c r="I192" s="5"/>
      <c r="J192" s="5"/>
      <c r="K192" s="5"/>
      <c r="L192" s="5"/>
      <c r="M192" s="5"/>
      <c r="N192" s="5"/>
      <c r="O192" s="5"/>
      <c r="P192" s="5"/>
      <c r="Q192" s="5"/>
      <c r="R192" s="5"/>
      <c r="S192" s="5"/>
      <c r="T192" s="5"/>
      <c r="U192" s="5"/>
      <c r="V192" s="5"/>
      <c r="W192" s="5"/>
      <c r="X192" s="5"/>
      <c r="Y192" s="5"/>
      <c r="Z192" s="5"/>
    </row>
    <row r="193" ht="13.5" customHeight="1">
      <c r="A193" s="5"/>
      <c r="B193" s="5"/>
      <c r="C193" s="6"/>
      <c r="D193" s="5"/>
      <c r="E193" s="5"/>
      <c r="F193" s="5"/>
      <c r="G193" s="5"/>
      <c r="H193" s="5"/>
      <c r="I193" s="5"/>
      <c r="J193" s="5"/>
      <c r="K193" s="5"/>
      <c r="L193" s="5"/>
      <c r="M193" s="5"/>
      <c r="N193" s="5"/>
      <c r="O193" s="5"/>
      <c r="P193" s="5"/>
      <c r="Q193" s="5"/>
      <c r="R193" s="5"/>
      <c r="S193" s="5"/>
      <c r="T193" s="5"/>
      <c r="U193" s="5"/>
      <c r="V193" s="5"/>
      <c r="W193" s="5"/>
      <c r="X193" s="5"/>
      <c r="Y193" s="5"/>
      <c r="Z193" s="5"/>
    </row>
    <row r="194" ht="13.5" customHeight="1">
      <c r="A194" s="5"/>
      <c r="B194" s="5"/>
      <c r="C194" s="6"/>
      <c r="D194" s="5"/>
      <c r="E194" s="5"/>
      <c r="F194" s="5"/>
      <c r="G194" s="5"/>
      <c r="H194" s="5"/>
      <c r="I194" s="5"/>
      <c r="J194" s="5"/>
      <c r="K194" s="5"/>
      <c r="L194" s="5"/>
      <c r="M194" s="5"/>
      <c r="N194" s="5"/>
      <c r="O194" s="5"/>
      <c r="P194" s="5"/>
      <c r="Q194" s="5"/>
      <c r="R194" s="5"/>
      <c r="S194" s="5"/>
      <c r="T194" s="5"/>
      <c r="U194" s="5"/>
      <c r="V194" s="5"/>
      <c r="W194" s="5"/>
      <c r="X194" s="5"/>
      <c r="Y194" s="5"/>
      <c r="Z194" s="5"/>
    </row>
    <row r="195" ht="13.5" customHeight="1">
      <c r="A195" s="5"/>
      <c r="B195" s="5"/>
      <c r="C195" s="6"/>
      <c r="D195" s="5"/>
      <c r="E195" s="5"/>
      <c r="F195" s="5"/>
      <c r="G195" s="5"/>
      <c r="H195" s="5"/>
      <c r="I195" s="5"/>
      <c r="J195" s="5"/>
      <c r="K195" s="5"/>
      <c r="L195" s="5"/>
      <c r="M195" s="5"/>
      <c r="N195" s="5"/>
      <c r="O195" s="5"/>
      <c r="P195" s="5"/>
      <c r="Q195" s="5"/>
      <c r="R195" s="5"/>
      <c r="S195" s="5"/>
      <c r="T195" s="5"/>
      <c r="U195" s="5"/>
      <c r="V195" s="5"/>
      <c r="W195" s="5"/>
      <c r="X195" s="5"/>
      <c r="Y195" s="5"/>
      <c r="Z195" s="5"/>
    </row>
    <row r="196" ht="13.5" customHeight="1">
      <c r="A196" s="5"/>
      <c r="B196" s="5"/>
      <c r="C196" s="6"/>
      <c r="D196" s="5"/>
      <c r="E196" s="5"/>
      <c r="F196" s="5"/>
      <c r="G196" s="5"/>
      <c r="H196" s="5"/>
      <c r="I196" s="5"/>
      <c r="J196" s="5"/>
      <c r="K196" s="5"/>
      <c r="L196" s="5"/>
      <c r="M196" s="5"/>
      <c r="N196" s="5"/>
      <c r="O196" s="5"/>
      <c r="P196" s="5"/>
      <c r="Q196" s="5"/>
      <c r="R196" s="5"/>
      <c r="S196" s="5"/>
      <c r="T196" s="5"/>
      <c r="U196" s="5"/>
      <c r="V196" s="5"/>
      <c r="W196" s="5"/>
      <c r="X196" s="5"/>
      <c r="Y196" s="5"/>
      <c r="Z196" s="5"/>
    </row>
    <row r="197" ht="13.5" customHeight="1">
      <c r="A197" s="5"/>
      <c r="B197" s="5"/>
      <c r="C197" s="6"/>
      <c r="D197" s="5"/>
      <c r="E197" s="5"/>
      <c r="F197" s="5"/>
      <c r="G197" s="5"/>
      <c r="H197" s="5"/>
      <c r="I197" s="5"/>
      <c r="J197" s="5"/>
      <c r="K197" s="5"/>
      <c r="L197" s="5"/>
      <c r="M197" s="5"/>
      <c r="N197" s="5"/>
      <c r="O197" s="5"/>
      <c r="P197" s="5"/>
      <c r="Q197" s="5"/>
      <c r="R197" s="5"/>
      <c r="S197" s="5"/>
      <c r="T197" s="5"/>
      <c r="U197" s="5"/>
      <c r="V197" s="5"/>
      <c r="W197" s="5"/>
      <c r="X197" s="5"/>
      <c r="Y197" s="5"/>
      <c r="Z197" s="5"/>
    </row>
    <row r="198" ht="13.5" customHeight="1">
      <c r="A198" s="5"/>
      <c r="B198" s="5"/>
      <c r="C198" s="6"/>
      <c r="D198" s="5"/>
      <c r="E198" s="5"/>
      <c r="F198" s="5"/>
      <c r="G198" s="5"/>
      <c r="H198" s="5"/>
      <c r="I198" s="5"/>
      <c r="J198" s="5"/>
      <c r="K198" s="5"/>
      <c r="L198" s="5"/>
      <c r="M198" s="5"/>
      <c r="N198" s="5"/>
      <c r="O198" s="5"/>
      <c r="P198" s="5"/>
      <c r="Q198" s="5"/>
      <c r="R198" s="5"/>
      <c r="S198" s="5"/>
      <c r="T198" s="5"/>
      <c r="U198" s="5"/>
      <c r="V198" s="5"/>
      <c r="W198" s="5"/>
      <c r="X198" s="5"/>
      <c r="Y198" s="5"/>
      <c r="Z198" s="5"/>
    </row>
    <row r="199" ht="13.5" customHeight="1">
      <c r="A199" s="5"/>
      <c r="B199" s="5"/>
      <c r="C199" s="6"/>
      <c r="D199" s="5"/>
      <c r="E199" s="5"/>
      <c r="F199" s="5"/>
      <c r="G199" s="5"/>
      <c r="H199" s="5"/>
      <c r="I199" s="5"/>
      <c r="J199" s="5"/>
      <c r="K199" s="5"/>
      <c r="L199" s="5"/>
      <c r="M199" s="5"/>
      <c r="N199" s="5"/>
      <c r="O199" s="5"/>
      <c r="P199" s="5"/>
      <c r="Q199" s="5"/>
      <c r="R199" s="5"/>
      <c r="S199" s="5"/>
      <c r="T199" s="5"/>
      <c r="U199" s="5"/>
      <c r="V199" s="5"/>
      <c r="W199" s="5"/>
      <c r="X199" s="5"/>
      <c r="Y199" s="5"/>
      <c r="Z199" s="5"/>
    </row>
    <row r="200" ht="13.5" customHeight="1">
      <c r="A200" s="5"/>
      <c r="B200" s="5"/>
      <c r="C200" s="6"/>
      <c r="D200" s="5"/>
      <c r="E200" s="5"/>
      <c r="F200" s="5"/>
      <c r="G200" s="5"/>
      <c r="H200" s="5"/>
      <c r="I200" s="5"/>
      <c r="J200" s="5"/>
      <c r="K200" s="5"/>
      <c r="L200" s="5"/>
      <c r="M200" s="5"/>
      <c r="N200" s="5"/>
      <c r="O200" s="5"/>
      <c r="P200" s="5"/>
      <c r="Q200" s="5"/>
      <c r="R200" s="5"/>
      <c r="S200" s="5"/>
      <c r="T200" s="5"/>
      <c r="U200" s="5"/>
      <c r="V200" s="5"/>
      <c r="W200" s="5"/>
      <c r="X200" s="5"/>
      <c r="Y200" s="5"/>
      <c r="Z200" s="5"/>
    </row>
    <row r="201" ht="13.5" customHeight="1">
      <c r="A201" s="5"/>
      <c r="B201" s="5"/>
      <c r="C201" s="6"/>
      <c r="D201" s="5"/>
      <c r="E201" s="5"/>
      <c r="F201" s="5"/>
      <c r="G201" s="5"/>
      <c r="H201" s="5"/>
      <c r="I201" s="5"/>
      <c r="J201" s="5"/>
      <c r="K201" s="5"/>
      <c r="L201" s="5"/>
      <c r="M201" s="5"/>
      <c r="N201" s="5"/>
      <c r="O201" s="5"/>
      <c r="P201" s="5"/>
      <c r="Q201" s="5"/>
      <c r="R201" s="5"/>
      <c r="S201" s="5"/>
      <c r="T201" s="5"/>
      <c r="U201" s="5"/>
      <c r="V201" s="5"/>
      <c r="W201" s="5"/>
      <c r="X201" s="5"/>
      <c r="Y201" s="5"/>
      <c r="Z201" s="5"/>
    </row>
    <row r="202" ht="13.5" customHeight="1">
      <c r="A202" s="5"/>
      <c r="B202" s="5"/>
      <c r="C202" s="6"/>
      <c r="D202" s="5"/>
      <c r="E202" s="5"/>
      <c r="F202" s="5"/>
      <c r="G202" s="5"/>
      <c r="H202" s="5"/>
      <c r="I202" s="5"/>
      <c r="J202" s="5"/>
      <c r="K202" s="5"/>
      <c r="L202" s="5"/>
      <c r="M202" s="5"/>
      <c r="N202" s="5"/>
      <c r="O202" s="5"/>
      <c r="P202" s="5"/>
      <c r="Q202" s="5"/>
      <c r="R202" s="5"/>
      <c r="S202" s="5"/>
      <c r="T202" s="5"/>
      <c r="U202" s="5"/>
      <c r="V202" s="5"/>
      <c r="W202" s="5"/>
      <c r="X202" s="5"/>
      <c r="Y202" s="5"/>
      <c r="Z202" s="5"/>
    </row>
    <row r="203" ht="13.5" customHeight="1">
      <c r="A203" s="5"/>
      <c r="B203" s="5"/>
      <c r="C203" s="6"/>
      <c r="D203" s="5"/>
      <c r="E203" s="5"/>
      <c r="F203" s="5"/>
      <c r="G203" s="5"/>
      <c r="H203" s="5"/>
      <c r="I203" s="5"/>
      <c r="J203" s="5"/>
      <c r="K203" s="5"/>
      <c r="L203" s="5"/>
      <c r="M203" s="5"/>
      <c r="N203" s="5"/>
      <c r="O203" s="5"/>
      <c r="P203" s="5"/>
      <c r="Q203" s="5"/>
      <c r="R203" s="5"/>
      <c r="S203" s="5"/>
      <c r="T203" s="5"/>
      <c r="U203" s="5"/>
      <c r="V203" s="5"/>
      <c r="W203" s="5"/>
      <c r="X203" s="5"/>
      <c r="Y203" s="5"/>
      <c r="Z203" s="5"/>
    </row>
    <row r="204" ht="13.5" customHeight="1">
      <c r="A204" s="5"/>
      <c r="B204" s="5"/>
      <c r="C204" s="6"/>
      <c r="D204" s="5"/>
      <c r="E204" s="5"/>
      <c r="F204" s="5"/>
      <c r="G204" s="5"/>
      <c r="H204" s="5"/>
      <c r="I204" s="5"/>
      <c r="J204" s="5"/>
      <c r="K204" s="5"/>
      <c r="L204" s="5"/>
      <c r="M204" s="5"/>
      <c r="N204" s="5"/>
      <c r="O204" s="5"/>
      <c r="P204" s="5"/>
      <c r="Q204" s="5"/>
      <c r="R204" s="5"/>
      <c r="S204" s="5"/>
      <c r="T204" s="5"/>
      <c r="U204" s="5"/>
      <c r="V204" s="5"/>
      <c r="W204" s="5"/>
      <c r="X204" s="5"/>
      <c r="Y204" s="5"/>
      <c r="Z204" s="5"/>
    </row>
    <row r="205" ht="13.5" customHeight="1">
      <c r="A205" s="5"/>
      <c r="B205" s="5"/>
      <c r="C205" s="6"/>
      <c r="D205" s="5"/>
      <c r="E205" s="5"/>
      <c r="F205" s="5"/>
      <c r="G205" s="5"/>
      <c r="H205" s="5"/>
      <c r="I205" s="5"/>
      <c r="J205" s="5"/>
      <c r="K205" s="5"/>
      <c r="L205" s="5"/>
      <c r="M205" s="5"/>
      <c r="N205" s="5"/>
      <c r="O205" s="5"/>
      <c r="P205" s="5"/>
      <c r="Q205" s="5"/>
      <c r="R205" s="5"/>
      <c r="S205" s="5"/>
      <c r="T205" s="5"/>
      <c r="U205" s="5"/>
      <c r="V205" s="5"/>
      <c r="W205" s="5"/>
      <c r="X205" s="5"/>
      <c r="Y205" s="5"/>
      <c r="Z205" s="5"/>
    </row>
    <row r="206" ht="13.5" customHeight="1">
      <c r="A206" s="5"/>
      <c r="B206" s="5"/>
      <c r="C206" s="6"/>
      <c r="D206" s="5"/>
      <c r="E206" s="5"/>
      <c r="F206" s="5"/>
      <c r="G206" s="5"/>
      <c r="H206" s="5"/>
      <c r="I206" s="5"/>
      <c r="J206" s="5"/>
      <c r="K206" s="5"/>
      <c r="L206" s="5"/>
      <c r="M206" s="5"/>
      <c r="N206" s="5"/>
      <c r="O206" s="5"/>
      <c r="P206" s="5"/>
      <c r="Q206" s="5"/>
      <c r="R206" s="5"/>
      <c r="S206" s="5"/>
      <c r="T206" s="5"/>
      <c r="U206" s="5"/>
      <c r="V206" s="5"/>
      <c r="W206" s="5"/>
      <c r="X206" s="5"/>
      <c r="Y206" s="5"/>
      <c r="Z206" s="5"/>
    </row>
    <row r="207" ht="13.5" customHeight="1">
      <c r="A207" s="5"/>
      <c r="B207" s="5"/>
      <c r="C207" s="6"/>
      <c r="D207" s="5"/>
      <c r="E207" s="5"/>
      <c r="F207" s="5"/>
      <c r="G207" s="5"/>
      <c r="H207" s="5"/>
      <c r="I207" s="5"/>
      <c r="J207" s="5"/>
      <c r="K207" s="5"/>
      <c r="L207" s="5"/>
      <c r="M207" s="5"/>
      <c r="N207" s="5"/>
      <c r="O207" s="5"/>
      <c r="P207" s="5"/>
      <c r="Q207" s="5"/>
      <c r="R207" s="5"/>
      <c r="S207" s="5"/>
      <c r="T207" s="5"/>
      <c r="U207" s="5"/>
      <c r="V207" s="5"/>
      <c r="W207" s="5"/>
      <c r="X207" s="5"/>
      <c r="Y207" s="5"/>
      <c r="Z207" s="5"/>
    </row>
    <row r="208" ht="13.5" customHeight="1">
      <c r="A208" s="5"/>
      <c r="B208" s="5"/>
      <c r="C208" s="6"/>
      <c r="D208" s="5"/>
      <c r="E208" s="5"/>
      <c r="F208" s="5"/>
      <c r="G208" s="5"/>
      <c r="H208" s="5"/>
      <c r="I208" s="5"/>
      <c r="J208" s="5"/>
      <c r="K208" s="5"/>
      <c r="L208" s="5"/>
      <c r="M208" s="5"/>
      <c r="N208" s="5"/>
      <c r="O208" s="5"/>
      <c r="P208" s="5"/>
      <c r="Q208" s="5"/>
      <c r="R208" s="5"/>
      <c r="S208" s="5"/>
      <c r="T208" s="5"/>
      <c r="U208" s="5"/>
      <c r="V208" s="5"/>
      <c r="W208" s="5"/>
      <c r="X208" s="5"/>
      <c r="Y208" s="5"/>
      <c r="Z208" s="5"/>
    </row>
    <row r="209" ht="13.5" customHeight="1">
      <c r="A209" s="5"/>
      <c r="B209" s="5"/>
      <c r="C209" s="6"/>
      <c r="D209" s="5"/>
      <c r="E209" s="5"/>
      <c r="F209" s="5"/>
      <c r="G209" s="5"/>
      <c r="H209" s="5"/>
      <c r="I209" s="5"/>
      <c r="J209" s="5"/>
      <c r="K209" s="5"/>
      <c r="L209" s="5"/>
      <c r="M209" s="5"/>
      <c r="N209" s="5"/>
      <c r="O209" s="5"/>
      <c r="P209" s="5"/>
      <c r="Q209" s="5"/>
      <c r="R209" s="5"/>
      <c r="S209" s="5"/>
      <c r="T209" s="5"/>
      <c r="U209" s="5"/>
      <c r="V209" s="5"/>
      <c r="W209" s="5"/>
      <c r="X209" s="5"/>
      <c r="Y209" s="5"/>
      <c r="Z209" s="5"/>
    </row>
    <row r="210" ht="13.5" customHeight="1">
      <c r="A210" s="5"/>
      <c r="B210" s="5"/>
      <c r="C210" s="6"/>
      <c r="D210" s="5"/>
      <c r="E210" s="5"/>
      <c r="F210" s="5"/>
      <c r="G210" s="5"/>
      <c r="H210" s="5"/>
      <c r="I210" s="5"/>
      <c r="J210" s="5"/>
      <c r="K210" s="5"/>
      <c r="L210" s="5"/>
      <c r="M210" s="5"/>
      <c r="N210" s="5"/>
      <c r="O210" s="5"/>
      <c r="P210" s="5"/>
      <c r="Q210" s="5"/>
      <c r="R210" s="5"/>
      <c r="S210" s="5"/>
      <c r="T210" s="5"/>
      <c r="U210" s="5"/>
      <c r="V210" s="5"/>
      <c r="W210" s="5"/>
      <c r="X210" s="5"/>
      <c r="Y210" s="5"/>
      <c r="Z210" s="5"/>
    </row>
    <row r="211" ht="13.5" customHeight="1">
      <c r="A211" s="5"/>
      <c r="B211" s="5"/>
      <c r="C211" s="6"/>
      <c r="D211" s="5"/>
      <c r="E211" s="5"/>
      <c r="F211" s="5"/>
      <c r="G211" s="5"/>
      <c r="H211" s="5"/>
      <c r="I211" s="5"/>
      <c r="J211" s="5"/>
      <c r="K211" s="5"/>
      <c r="L211" s="5"/>
      <c r="M211" s="5"/>
      <c r="N211" s="5"/>
      <c r="O211" s="5"/>
      <c r="P211" s="5"/>
      <c r="Q211" s="5"/>
      <c r="R211" s="5"/>
      <c r="S211" s="5"/>
      <c r="T211" s="5"/>
      <c r="U211" s="5"/>
      <c r="V211" s="5"/>
      <c r="W211" s="5"/>
      <c r="X211" s="5"/>
      <c r="Y211" s="5"/>
      <c r="Z211" s="5"/>
    </row>
    <row r="212" ht="13.5" customHeight="1">
      <c r="A212" s="5"/>
      <c r="B212" s="5"/>
      <c r="C212" s="6"/>
      <c r="D212" s="5"/>
      <c r="E212" s="5"/>
      <c r="F212" s="5"/>
      <c r="G212" s="5"/>
      <c r="H212" s="5"/>
      <c r="I212" s="5"/>
      <c r="J212" s="5"/>
      <c r="K212" s="5"/>
      <c r="L212" s="5"/>
      <c r="M212" s="5"/>
      <c r="N212" s="5"/>
      <c r="O212" s="5"/>
      <c r="P212" s="5"/>
      <c r="Q212" s="5"/>
      <c r="R212" s="5"/>
      <c r="S212" s="5"/>
      <c r="T212" s="5"/>
      <c r="U212" s="5"/>
      <c r="V212" s="5"/>
      <c r="W212" s="5"/>
      <c r="X212" s="5"/>
      <c r="Y212" s="5"/>
      <c r="Z212" s="5"/>
    </row>
    <row r="213" ht="13.5" customHeight="1">
      <c r="A213" s="5"/>
      <c r="B213" s="5"/>
      <c r="C213" s="6"/>
      <c r="D213" s="5"/>
      <c r="E213" s="5"/>
      <c r="F213" s="5"/>
      <c r="G213" s="5"/>
      <c r="H213" s="5"/>
      <c r="I213" s="5"/>
      <c r="J213" s="5"/>
      <c r="K213" s="5"/>
      <c r="L213" s="5"/>
      <c r="M213" s="5"/>
      <c r="N213" s="5"/>
      <c r="O213" s="5"/>
      <c r="P213" s="5"/>
      <c r="Q213" s="5"/>
      <c r="R213" s="5"/>
      <c r="S213" s="5"/>
      <c r="T213" s="5"/>
      <c r="U213" s="5"/>
      <c r="V213" s="5"/>
      <c r="W213" s="5"/>
      <c r="X213" s="5"/>
      <c r="Y213" s="5"/>
      <c r="Z213" s="5"/>
    </row>
    <row r="214" ht="13.5" customHeight="1">
      <c r="A214" s="5"/>
      <c r="B214" s="5"/>
      <c r="C214" s="6"/>
      <c r="D214" s="5"/>
      <c r="E214" s="5"/>
      <c r="F214" s="5"/>
      <c r="G214" s="5"/>
      <c r="H214" s="5"/>
      <c r="I214" s="5"/>
      <c r="J214" s="5"/>
      <c r="K214" s="5"/>
      <c r="L214" s="5"/>
      <c r="M214" s="5"/>
      <c r="N214" s="5"/>
      <c r="O214" s="5"/>
      <c r="P214" s="5"/>
      <c r="Q214" s="5"/>
      <c r="R214" s="5"/>
      <c r="S214" s="5"/>
      <c r="T214" s="5"/>
      <c r="U214" s="5"/>
      <c r="V214" s="5"/>
      <c r="W214" s="5"/>
      <c r="X214" s="5"/>
      <c r="Y214" s="5"/>
      <c r="Z214" s="5"/>
    </row>
    <row r="215" ht="13.5" customHeight="1">
      <c r="A215" s="5"/>
      <c r="B215" s="5"/>
      <c r="C215" s="6"/>
      <c r="D215" s="5"/>
      <c r="E215" s="5"/>
      <c r="F215" s="5"/>
      <c r="G215" s="5"/>
      <c r="H215" s="5"/>
      <c r="I215" s="5"/>
      <c r="J215" s="5"/>
      <c r="K215" s="5"/>
      <c r="L215" s="5"/>
      <c r="M215" s="5"/>
      <c r="N215" s="5"/>
      <c r="O215" s="5"/>
      <c r="P215" s="5"/>
      <c r="Q215" s="5"/>
      <c r="R215" s="5"/>
      <c r="S215" s="5"/>
      <c r="T215" s="5"/>
      <c r="U215" s="5"/>
      <c r="V215" s="5"/>
      <c r="W215" s="5"/>
      <c r="X215" s="5"/>
      <c r="Y215" s="5"/>
      <c r="Z215" s="5"/>
    </row>
    <row r="216" ht="13.5" customHeight="1">
      <c r="A216" s="5"/>
      <c r="B216" s="5"/>
      <c r="C216" s="6"/>
      <c r="D216" s="5"/>
      <c r="E216" s="5"/>
      <c r="F216" s="5"/>
      <c r="G216" s="5"/>
      <c r="H216" s="5"/>
      <c r="I216" s="5"/>
      <c r="J216" s="5"/>
      <c r="K216" s="5"/>
      <c r="L216" s="5"/>
      <c r="M216" s="5"/>
      <c r="N216" s="5"/>
      <c r="O216" s="5"/>
      <c r="P216" s="5"/>
      <c r="Q216" s="5"/>
      <c r="R216" s="5"/>
      <c r="S216" s="5"/>
      <c r="T216" s="5"/>
      <c r="U216" s="5"/>
      <c r="V216" s="5"/>
      <c r="W216" s="5"/>
      <c r="X216" s="5"/>
      <c r="Y216" s="5"/>
      <c r="Z216" s="5"/>
    </row>
    <row r="217" ht="13.5" customHeight="1">
      <c r="A217" s="5"/>
      <c r="B217" s="5"/>
      <c r="C217" s="6"/>
      <c r="D217" s="5"/>
      <c r="E217" s="5"/>
      <c r="F217" s="5"/>
      <c r="G217" s="5"/>
      <c r="H217" s="5"/>
      <c r="I217" s="5"/>
      <c r="J217" s="5"/>
      <c r="K217" s="5"/>
      <c r="L217" s="5"/>
      <c r="M217" s="5"/>
      <c r="N217" s="5"/>
      <c r="O217" s="5"/>
      <c r="P217" s="5"/>
      <c r="Q217" s="5"/>
      <c r="R217" s="5"/>
      <c r="S217" s="5"/>
      <c r="T217" s="5"/>
      <c r="U217" s="5"/>
      <c r="V217" s="5"/>
      <c r="W217" s="5"/>
      <c r="X217" s="5"/>
      <c r="Y217" s="5"/>
      <c r="Z217" s="5"/>
    </row>
    <row r="218" ht="13.5" customHeight="1">
      <c r="A218" s="5"/>
      <c r="B218" s="5"/>
      <c r="C218" s="6"/>
      <c r="D218" s="5"/>
      <c r="E218" s="5"/>
      <c r="F218" s="5"/>
      <c r="G218" s="5"/>
      <c r="H218" s="5"/>
      <c r="I218" s="5"/>
      <c r="J218" s="5"/>
      <c r="K218" s="5"/>
      <c r="L218" s="5"/>
      <c r="M218" s="5"/>
      <c r="N218" s="5"/>
      <c r="O218" s="5"/>
      <c r="P218" s="5"/>
      <c r="Q218" s="5"/>
      <c r="R218" s="5"/>
      <c r="S218" s="5"/>
      <c r="T218" s="5"/>
      <c r="U218" s="5"/>
      <c r="V218" s="5"/>
      <c r="W218" s="5"/>
      <c r="X218" s="5"/>
      <c r="Y218" s="5"/>
      <c r="Z218" s="5"/>
    </row>
    <row r="219" ht="13.5" customHeight="1">
      <c r="A219" s="5"/>
      <c r="B219" s="5"/>
      <c r="C219" s="6"/>
      <c r="D219" s="5"/>
      <c r="E219" s="5"/>
      <c r="F219" s="5"/>
      <c r="G219" s="5"/>
      <c r="H219" s="5"/>
      <c r="I219" s="5"/>
      <c r="J219" s="5"/>
      <c r="K219" s="5"/>
      <c r="L219" s="5"/>
      <c r="M219" s="5"/>
      <c r="N219" s="5"/>
      <c r="O219" s="5"/>
      <c r="P219" s="5"/>
      <c r="Q219" s="5"/>
      <c r="R219" s="5"/>
      <c r="S219" s="5"/>
      <c r="T219" s="5"/>
      <c r="U219" s="5"/>
      <c r="V219" s="5"/>
      <c r="W219" s="5"/>
      <c r="X219" s="5"/>
      <c r="Y219" s="5"/>
      <c r="Z219" s="5"/>
    </row>
    <row r="220" ht="13.5" customHeight="1">
      <c r="A220" s="5"/>
      <c r="B220" s="5"/>
      <c r="C220" s="6"/>
      <c r="D220" s="5"/>
      <c r="E220" s="5"/>
      <c r="F220" s="5"/>
      <c r="G220" s="5"/>
      <c r="H220" s="5"/>
      <c r="I220" s="5"/>
      <c r="J220" s="5"/>
      <c r="K220" s="5"/>
      <c r="L220" s="5"/>
      <c r="M220" s="5"/>
      <c r="N220" s="5"/>
      <c r="O220" s="5"/>
      <c r="P220" s="5"/>
      <c r="Q220" s="5"/>
      <c r="R220" s="5"/>
      <c r="S220" s="5"/>
      <c r="T220" s="5"/>
      <c r="U220" s="5"/>
      <c r="V220" s="5"/>
      <c r="W220" s="5"/>
      <c r="X220" s="5"/>
      <c r="Y220" s="5"/>
      <c r="Z220" s="5"/>
    </row>
    <row r="221" ht="13.5" customHeight="1">
      <c r="A221" s="5"/>
      <c r="B221" s="5"/>
      <c r="C221" s="6"/>
      <c r="D221" s="5"/>
      <c r="E221" s="5"/>
      <c r="F221" s="5"/>
      <c r="G221" s="5"/>
      <c r="H221" s="5"/>
      <c r="I221" s="5"/>
      <c r="J221" s="5"/>
      <c r="K221" s="5"/>
      <c r="L221" s="5"/>
      <c r="M221" s="5"/>
      <c r="N221" s="5"/>
      <c r="O221" s="5"/>
      <c r="P221" s="5"/>
      <c r="Q221" s="5"/>
      <c r="R221" s="5"/>
      <c r="S221" s="5"/>
      <c r="T221" s="5"/>
      <c r="U221" s="5"/>
      <c r="V221" s="5"/>
      <c r="W221" s="5"/>
      <c r="X221" s="5"/>
      <c r="Y221" s="5"/>
      <c r="Z221" s="5"/>
    </row>
    <row r="222" ht="13.5" customHeight="1">
      <c r="A222" s="5"/>
      <c r="B222" s="5"/>
      <c r="C222" s="6"/>
      <c r="D222" s="5"/>
      <c r="E222" s="5"/>
      <c r="F222" s="5"/>
      <c r="G222" s="5"/>
      <c r="H222" s="5"/>
      <c r="I222" s="5"/>
      <c r="J222" s="5"/>
      <c r="K222" s="5"/>
      <c r="L222" s="5"/>
      <c r="M222" s="5"/>
      <c r="N222" s="5"/>
      <c r="O222" s="5"/>
      <c r="P222" s="5"/>
      <c r="Q222" s="5"/>
      <c r="R222" s="5"/>
      <c r="S222" s="5"/>
      <c r="T222" s="5"/>
      <c r="U222" s="5"/>
      <c r="V222" s="5"/>
      <c r="W222" s="5"/>
      <c r="X222" s="5"/>
      <c r="Y222" s="5"/>
      <c r="Z222" s="5"/>
    </row>
    <row r="223" ht="13.5" customHeight="1">
      <c r="A223" s="5"/>
      <c r="B223" s="5"/>
      <c r="C223" s="6"/>
      <c r="D223" s="5"/>
      <c r="E223" s="5"/>
      <c r="F223" s="5"/>
      <c r="G223" s="5"/>
      <c r="H223" s="5"/>
      <c r="I223" s="5"/>
      <c r="J223" s="5"/>
      <c r="K223" s="5"/>
      <c r="L223" s="5"/>
      <c r="M223" s="5"/>
      <c r="N223" s="5"/>
      <c r="O223" s="5"/>
      <c r="P223" s="5"/>
      <c r="Q223" s="5"/>
      <c r="R223" s="5"/>
      <c r="S223" s="5"/>
      <c r="T223" s="5"/>
      <c r="U223" s="5"/>
      <c r="V223" s="5"/>
      <c r="W223" s="5"/>
      <c r="X223" s="5"/>
      <c r="Y223" s="5"/>
      <c r="Z223" s="5"/>
    </row>
    <row r="224" ht="13.5" customHeight="1">
      <c r="A224" s="5"/>
      <c r="B224" s="5"/>
      <c r="C224" s="6"/>
      <c r="D224" s="5"/>
      <c r="E224" s="5"/>
      <c r="F224" s="5"/>
      <c r="G224" s="5"/>
      <c r="H224" s="5"/>
      <c r="I224" s="5"/>
      <c r="J224" s="5"/>
      <c r="K224" s="5"/>
      <c r="L224" s="5"/>
      <c r="M224" s="5"/>
      <c r="N224" s="5"/>
      <c r="O224" s="5"/>
      <c r="P224" s="5"/>
      <c r="Q224" s="5"/>
      <c r="R224" s="5"/>
      <c r="S224" s="5"/>
      <c r="T224" s="5"/>
      <c r="U224" s="5"/>
      <c r="V224" s="5"/>
      <c r="W224" s="5"/>
      <c r="X224" s="5"/>
      <c r="Y224" s="5"/>
      <c r="Z224" s="5"/>
    </row>
    <row r="225" ht="13.5" customHeight="1">
      <c r="A225" s="5"/>
      <c r="B225" s="5"/>
      <c r="C225" s="6"/>
      <c r="D225" s="5"/>
      <c r="E225" s="5"/>
      <c r="F225" s="5"/>
      <c r="G225" s="5"/>
      <c r="H225" s="5"/>
      <c r="I225" s="5"/>
      <c r="J225" s="5"/>
      <c r="K225" s="5"/>
      <c r="L225" s="5"/>
      <c r="M225" s="5"/>
      <c r="N225" s="5"/>
      <c r="O225" s="5"/>
      <c r="P225" s="5"/>
      <c r="Q225" s="5"/>
      <c r="R225" s="5"/>
      <c r="S225" s="5"/>
      <c r="T225" s="5"/>
      <c r="U225" s="5"/>
      <c r="V225" s="5"/>
      <c r="W225" s="5"/>
      <c r="X225" s="5"/>
      <c r="Y225" s="5"/>
      <c r="Z225" s="5"/>
    </row>
    <row r="226" ht="13.5" customHeight="1">
      <c r="A226" s="5"/>
      <c r="B226" s="5"/>
      <c r="C226" s="6"/>
      <c r="D226" s="5"/>
      <c r="E226" s="5"/>
      <c r="F226" s="5"/>
      <c r="G226" s="5"/>
      <c r="H226" s="5"/>
      <c r="I226" s="5"/>
      <c r="J226" s="5"/>
      <c r="K226" s="5"/>
      <c r="L226" s="5"/>
      <c r="M226" s="5"/>
      <c r="N226" s="5"/>
      <c r="O226" s="5"/>
      <c r="P226" s="5"/>
      <c r="Q226" s="5"/>
      <c r="R226" s="5"/>
      <c r="S226" s="5"/>
      <c r="T226" s="5"/>
      <c r="U226" s="5"/>
      <c r="V226" s="5"/>
      <c r="W226" s="5"/>
      <c r="X226" s="5"/>
      <c r="Y226" s="5"/>
      <c r="Z226" s="5"/>
    </row>
    <row r="227" ht="13.5" customHeight="1">
      <c r="A227" s="5"/>
      <c r="B227" s="5"/>
      <c r="C227" s="6"/>
      <c r="D227" s="5"/>
      <c r="E227" s="5"/>
      <c r="F227" s="5"/>
      <c r="G227" s="5"/>
      <c r="H227" s="5"/>
      <c r="I227" s="5"/>
      <c r="J227" s="5"/>
      <c r="K227" s="5"/>
      <c r="L227" s="5"/>
      <c r="M227" s="5"/>
      <c r="N227" s="5"/>
      <c r="O227" s="5"/>
      <c r="P227" s="5"/>
      <c r="Q227" s="5"/>
      <c r="R227" s="5"/>
      <c r="S227" s="5"/>
      <c r="T227" s="5"/>
      <c r="U227" s="5"/>
      <c r="V227" s="5"/>
      <c r="W227" s="5"/>
      <c r="X227" s="5"/>
      <c r="Y227" s="5"/>
      <c r="Z227" s="5"/>
    </row>
    <row r="228" ht="13.5" customHeight="1">
      <c r="A228" s="5"/>
      <c r="B228" s="5"/>
      <c r="C228" s="6"/>
      <c r="D228" s="5"/>
      <c r="E228" s="5"/>
      <c r="F228" s="5"/>
      <c r="G228" s="5"/>
      <c r="H228" s="5"/>
      <c r="I228" s="5"/>
      <c r="J228" s="5"/>
      <c r="K228" s="5"/>
      <c r="L228" s="5"/>
      <c r="M228" s="5"/>
      <c r="N228" s="5"/>
      <c r="O228" s="5"/>
      <c r="P228" s="5"/>
      <c r="Q228" s="5"/>
      <c r="R228" s="5"/>
      <c r="S228" s="5"/>
      <c r="T228" s="5"/>
      <c r="U228" s="5"/>
      <c r="V228" s="5"/>
      <c r="W228" s="5"/>
      <c r="X228" s="5"/>
      <c r="Y228" s="5"/>
      <c r="Z228" s="5"/>
    </row>
    <row r="229" ht="13.5" customHeight="1">
      <c r="A229" s="5"/>
      <c r="B229" s="5"/>
      <c r="C229" s="6"/>
      <c r="D229" s="5"/>
      <c r="E229" s="5"/>
      <c r="F229" s="5"/>
      <c r="G229" s="5"/>
      <c r="H229" s="5"/>
      <c r="I229" s="5"/>
      <c r="J229" s="5"/>
      <c r="K229" s="5"/>
      <c r="L229" s="5"/>
      <c r="M229" s="5"/>
      <c r="N229" s="5"/>
      <c r="O229" s="5"/>
      <c r="P229" s="5"/>
      <c r="Q229" s="5"/>
      <c r="R229" s="5"/>
      <c r="S229" s="5"/>
      <c r="T229" s="5"/>
      <c r="U229" s="5"/>
      <c r="V229" s="5"/>
      <c r="W229" s="5"/>
      <c r="X229" s="5"/>
      <c r="Y229" s="5"/>
      <c r="Z229" s="5"/>
    </row>
    <row r="230" ht="13.5" customHeight="1">
      <c r="A230" s="5"/>
      <c r="B230" s="5"/>
      <c r="C230" s="6"/>
      <c r="D230" s="5"/>
      <c r="E230" s="5"/>
      <c r="F230" s="5"/>
      <c r="G230" s="5"/>
      <c r="H230" s="5"/>
      <c r="I230" s="5"/>
      <c r="J230" s="5"/>
      <c r="K230" s="5"/>
      <c r="L230" s="5"/>
      <c r="M230" s="5"/>
      <c r="N230" s="5"/>
      <c r="O230" s="5"/>
      <c r="P230" s="5"/>
      <c r="Q230" s="5"/>
      <c r="R230" s="5"/>
      <c r="S230" s="5"/>
      <c r="T230" s="5"/>
      <c r="U230" s="5"/>
      <c r="V230" s="5"/>
      <c r="W230" s="5"/>
      <c r="X230" s="5"/>
      <c r="Y230" s="5"/>
      <c r="Z230" s="5"/>
    </row>
    <row r="231" ht="13.5" customHeight="1">
      <c r="A231" s="5"/>
      <c r="B231" s="5"/>
      <c r="C231" s="6"/>
      <c r="D231" s="5"/>
      <c r="E231" s="5"/>
      <c r="F231" s="5"/>
      <c r="G231" s="5"/>
      <c r="H231" s="5"/>
      <c r="I231" s="5"/>
      <c r="J231" s="5"/>
      <c r="K231" s="5"/>
      <c r="L231" s="5"/>
      <c r="M231" s="5"/>
      <c r="N231" s="5"/>
      <c r="O231" s="5"/>
      <c r="P231" s="5"/>
      <c r="Q231" s="5"/>
      <c r="R231" s="5"/>
      <c r="S231" s="5"/>
      <c r="T231" s="5"/>
      <c r="U231" s="5"/>
      <c r="V231" s="5"/>
      <c r="W231" s="5"/>
      <c r="X231" s="5"/>
      <c r="Y231" s="5"/>
      <c r="Z231" s="5"/>
    </row>
    <row r="232" ht="13.5" customHeight="1">
      <c r="A232" s="5"/>
      <c r="B232" s="5"/>
      <c r="C232" s="6"/>
      <c r="D232" s="5"/>
      <c r="E232" s="5"/>
      <c r="F232" s="5"/>
      <c r="G232" s="5"/>
      <c r="H232" s="5"/>
      <c r="I232" s="5"/>
      <c r="J232" s="5"/>
      <c r="K232" s="5"/>
      <c r="L232" s="5"/>
      <c r="M232" s="5"/>
      <c r="N232" s="5"/>
      <c r="O232" s="5"/>
      <c r="P232" s="5"/>
      <c r="Q232" s="5"/>
      <c r="R232" s="5"/>
      <c r="S232" s="5"/>
      <c r="T232" s="5"/>
      <c r="U232" s="5"/>
      <c r="V232" s="5"/>
      <c r="W232" s="5"/>
      <c r="X232" s="5"/>
      <c r="Y232" s="5"/>
      <c r="Z232" s="5"/>
    </row>
    <row r="233" ht="13.5" customHeight="1">
      <c r="A233" s="5"/>
      <c r="B233" s="5"/>
      <c r="C233" s="6"/>
      <c r="D233" s="5"/>
      <c r="E233" s="5"/>
      <c r="F233" s="5"/>
      <c r="G233" s="5"/>
      <c r="H233" s="5"/>
      <c r="I233" s="5"/>
      <c r="J233" s="5"/>
      <c r="K233" s="5"/>
      <c r="L233" s="5"/>
      <c r="M233" s="5"/>
      <c r="N233" s="5"/>
      <c r="O233" s="5"/>
      <c r="P233" s="5"/>
      <c r="Q233" s="5"/>
      <c r="R233" s="5"/>
      <c r="S233" s="5"/>
      <c r="T233" s="5"/>
      <c r="U233" s="5"/>
      <c r="V233" s="5"/>
      <c r="W233" s="5"/>
      <c r="X233" s="5"/>
      <c r="Y233" s="5"/>
      <c r="Z233" s="5"/>
    </row>
    <row r="234" ht="13.5" customHeight="1">
      <c r="A234" s="5"/>
      <c r="B234" s="5"/>
      <c r="C234" s="6"/>
      <c r="D234" s="5"/>
      <c r="E234" s="5"/>
      <c r="F234" s="5"/>
      <c r="G234" s="5"/>
      <c r="H234" s="5"/>
      <c r="I234" s="5"/>
      <c r="J234" s="5"/>
      <c r="K234" s="5"/>
      <c r="L234" s="5"/>
      <c r="M234" s="5"/>
      <c r="N234" s="5"/>
      <c r="O234" s="5"/>
      <c r="P234" s="5"/>
      <c r="Q234" s="5"/>
      <c r="R234" s="5"/>
      <c r="S234" s="5"/>
      <c r="T234" s="5"/>
      <c r="U234" s="5"/>
      <c r="V234" s="5"/>
      <c r="W234" s="5"/>
      <c r="X234" s="5"/>
      <c r="Y234" s="5"/>
      <c r="Z234" s="5"/>
    </row>
    <row r="235" ht="13.5" customHeight="1">
      <c r="A235" s="5"/>
      <c r="B235" s="5"/>
      <c r="C235" s="6"/>
      <c r="D235" s="5"/>
      <c r="E235" s="5"/>
      <c r="F235" s="5"/>
      <c r="G235" s="5"/>
      <c r="H235" s="5"/>
      <c r="I235" s="5"/>
      <c r="J235" s="5"/>
      <c r="K235" s="5"/>
      <c r="L235" s="5"/>
      <c r="M235" s="5"/>
      <c r="N235" s="5"/>
      <c r="O235" s="5"/>
      <c r="P235" s="5"/>
      <c r="Q235" s="5"/>
      <c r="R235" s="5"/>
      <c r="S235" s="5"/>
      <c r="T235" s="5"/>
      <c r="U235" s="5"/>
      <c r="V235" s="5"/>
      <c r="W235" s="5"/>
      <c r="X235" s="5"/>
      <c r="Y235" s="5"/>
      <c r="Z235" s="5"/>
    </row>
    <row r="236" ht="13.5" customHeight="1">
      <c r="A236" s="5"/>
      <c r="B236" s="5"/>
      <c r="C236" s="6"/>
      <c r="D236" s="5"/>
      <c r="E236" s="5"/>
      <c r="F236" s="5"/>
      <c r="G236" s="5"/>
      <c r="H236" s="5"/>
      <c r="I236" s="5"/>
      <c r="J236" s="5"/>
      <c r="K236" s="5"/>
      <c r="L236" s="5"/>
      <c r="M236" s="5"/>
      <c r="N236" s="5"/>
      <c r="O236" s="5"/>
      <c r="P236" s="5"/>
      <c r="Q236" s="5"/>
      <c r="R236" s="5"/>
      <c r="S236" s="5"/>
      <c r="T236" s="5"/>
      <c r="U236" s="5"/>
      <c r="V236" s="5"/>
      <c r="W236" s="5"/>
      <c r="X236" s="5"/>
      <c r="Y236" s="5"/>
      <c r="Z236" s="5"/>
    </row>
    <row r="237" ht="13.5" customHeight="1">
      <c r="A237" s="5"/>
      <c r="B237" s="5"/>
      <c r="C237" s="6"/>
      <c r="D237" s="5"/>
      <c r="E237" s="5"/>
      <c r="F237" s="5"/>
      <c r="G237" s="5"/>
      <c r="H237" s="5"/>
      <c r="I237" s="5"/>
      <c r="J237" s="5"/>
      <c r="K237" s="5"/>
      <c r="L237" s="5"/>
      <c r="M237" s="5"/>
      <c r="N237" s="5"/>
      <c r="O237" s="5"/>
      <c r="P237" s="5"/>
      <c r="Q237" s="5"/>
      <c r="R237" s="5"/>
      <c r="S237" s="5"/>
      <c r="T237" s="5"/>
      <c r="U237" s="5"/>
      <c r="V237" s="5"/>
      <c r="W237" s="5"/>
      <c r="X237" s="5"/>
      <c r="Y237" s="5"/>
      <c r="Z237" s="5"/>
    </row>
    <row r="238" ht="13.5" customHeight="1">
      <c r="A238" s="5"/>
      <c r="B238" s="5"/>
      <c r="C238" s="6"/>
      <c r="D238" s="5"/>
      <c r="E238" s="5"/>
      <c r="F238" s="5"/>
      <c r="G238" s="5"/>
      <c r="H238" s="5"/>
      <c r="I238" s="5"/>
      <c r="J238" s="5"/>
      <c r="K238" s="5"/>
      <c r="L238" s="5"/>
      <c r="M238" s="5"/>
      <c r="N238" s="5"/>
      <c r="O238" s="5"/>
      <c r="P238" s="5"/>
      <c r="Q238" s="5"/>
      <c r="R238" s="5"/>
      <c r="S238" s="5"/>
      <c r="T238" s="5"/>
      <c r="U238" s="5"/>
      <c r="V238" s="5"/>
      <c r="W238" s="5"/>
      <c r="X238" s="5"/>
      <c r="Y238" s="5"/>
      <c r="Z238" s="5"/>
    </row>
    <row r="239" ht="13.5" customHeight="1">
      <c r="A239" s="5"/>
      <c r="B239" s="5"/>
      <c r="C239" s="6"/>
      <c r="D239" s="5"/>
      <c r="E239" s="5"/>
      <c r="F239" s="5"/>
      <c r="G239" s="5"/>
      <c r="H239" s="5"/>
      <c r="I239" s="5"/>
      <c r="J239" s="5"/>
      <c r="K239" s="5"/>
      <c r="L239" s="5"/>
      <c r="M239" s="5"/>
      <c r="N239" s="5"/>
      <c r="O239" s="5"/>
      <c r="P239" s="5"/>
      <c r="Q239" s="5"/>
      <c r="R239" s="5"/>
      <c r="S239" s="5"/>
      <c r="T239" s="5"/>
      <c r="U239" s="5"/>
      <c r="V239" s="5"/>
      <c r="W239" s="5"/>
      <c r="X239" s="5"/>
      <c r="Y239" s="5"/>
      <c r="Z239" s="5"/>
    </row>
    <row r="240" ht="13.5" customHeight="1">
      <c r="A240" s="5"/>
      <c r="B240" s="5"/>
      <c r="C240" s="6"/>
      <c r="D240" s="5"/>
      <c r="E240" s="5"/>
      <c r="F240" s="5"/>
      <c r="G240" s="5"/>
      <c r="H240" s="5"/>
      <c r="I240" s="5"/>
      <c r="J240" s="5"/>
      <c r="K240" s="5"/>
      <c r="L240" s="5"/>
      <c r="M240" s="5"/>
      <c r="N240" s="5"/>
      <c r="O240" s="5"/>
      <c r="P240" s="5"/>
      <c r="Q240" s="5"/>
      <c r="R240" s="5"/>
      <c r="S240" s="5"/>
      <c r="T240" s="5"/>
      <c r="U240" s="5"/>
      <c r="V240" s="5"/>
      <c r="W240" s="5"/>
      <c r="X240" s="5"/>
      <c r="Y240" s="5"/>
      <c r="Z240" s="5"/>
    </row>
    <row r="241" ht="13.5" customHeight="1">
      <c r="A241" s="5"/>
      <c r="B241" s="5"/>
      <c r="C241" s="6"/>
      <c r="D241" s="5"/>
      <c r="E241" s="5"/>
      <c r="F241" s="5"/>
      <c r="G241" s="5"/>
      <c r="H241" s="5"/>
      <c r="I241" s="5"/>
      <c r="J241" s="5"/>
      <c r="K241" s="5"/>
      <c r="L241" s="5"/>
      <c r="M241" s="5"/>
      <c r="N241" s="5"/>
      <c r="O241" s="5"/>
      <c r="P241" s="5"/>
      <c r="Q241" s="5"/>
      <c r="R241" s="5"/>
      <c r="S241" s="5"/>
      <c r="T241" s="5"/>
      <c r="U241" s="5"/>
      <c r="V241" s="5"/>
      <c r="W241" s="5"/>
      <c r="X241" s="5"/>
      <c r="Y241" s="5"/>
      <c r="Z241" s="5"/>
    </row>
    <row r="242" ht="13.5" customHeight="1">
      <c r="A242" s="5"/>
      <c r="B242" s="5"/>
      <c r="C242" s="6"/>
      <c r="D242" s="5"/>
      <c r="E242" s="5"/>
      <c r="F242" s="5"/>
      <c r="G242" s="5"/>
      <c r="H242" s="5"/>
      <c r="I242" s="5"/>
      <c r="J242" s="5"/>
      <c r="K242" s="5"/>
      <c r="L242" s="5"/>
      <c r="M242" s="5"/>
      <c r="N242" s="5"/>
      <c r="O242" s="5"/>
      <c r="P242" s="5"/>
      <c r="Q242" s="5"/>
      <c r="R242" s="5"/>
      <c r="S242" s="5"/>
      <c r="T242" s="5"/>
      <c r="U242" s="5"/>
      <c r="V242" s="5"/>
      <c r="W242" s="5"/>
      <c r="X242" s="5"/>
      <c r="Y242" s="5"/>
      <c r="Z242" s="5"/>
    </row>
    <row r="243" ht="13.5" customHeight="1">
      <c r="A243" s="5"/>
      <c r="B243" s="5"/>
      <c r="C243" s="6"/>
      <c r="D243" s="5"/>
      <c r="E243" s="5"/>
      <c r="F243" s="5"/>
      <c r="G243" s="5"/>
      <c r="H243" s="5"/>
      <c r="I243" s="5"/>
      <c r="J243" s="5"/>
      <c r="K243" s="5"/>
      <c r="L243" s="5"/>
      <c r="M243" s="5"/>
      <c r="N243" s="5"/>
      <c r="O243" s="5"/>
      <c r="P243" s="5"/>
      <c r="Q243" s="5"/>
      <c r="R243" s="5"/>
      <c r="S243" s="5"/>
      <c r="T243" s="5"/>
      <c r="U243" s="5"/>
      <c r="V243" s="5"/>
      <c r="W243" s="5"/>
      <c r="X243" s="5"/>
      <c r="Y243" s="5"/>
      <c r="Z243" s="5"/>
    </row>
    <row r="244" ht="13.5" customHeight="1">
      <c r="A244" s="5"/>
      <c r="B244" s="5"/>
      <c r="C244" s="6"/>
      <c r="D244" s="5"/>
      <c r="E244" s="5"/>
      <c r="F244" s="5"/>
      <c r="G244" s="5"/>
      <c r="H244" s="5"/>
      <c r="I244" s="5"/>
      <c r="J244" s="5"/>
      <c r="K244" s="5"/>
      <c r="L244" s="5"/>
      <c r="M244" s="5"/>
      <c r="N244" s="5"/>
      <c r="O244" s="5"/>
      <c r="P244" s="5"/>
      <c r="Q244" s="5"/>
      <c r="R244" s="5"/>
      <c r="S244" s="5"/>
      <c r="T244" s="5"/>
      <c r="U244" s="5"/>
      <c r="V244" s="5"/>
      <c r="W244" s="5"/>
      <c r="X244" s="5"/>
      <c r="Y244" s="5"/>
      <c r="Z244" s="5"/>
    </row>
    <row r="245" ht="13.5" customHeight="1">
      <c r="A245" s="5"/>
      <c r="B245" s="5"/>
      <c r="C245" s="6"/>
      <c r="D245" s="5"/>
      <c r="E245" s="5"/>
      <c r="F245" s="5"/>
      <c r="G245" s="5"/>
      <c r="H245" s="5"/>
      <c r="I245" s="5"/>
      <c r="J245" s="5"/>
      <c r="K245" s="5"/>
      <c r="L245" s="5"/>
      <c r="M245" s="5"/>
      <c r="N245" s="5"/>
      <c r="O245" s="5"/>
      <c r="P245" s="5"/>
      <c r="Q245" s="5"/>
      <c r="R245" s="5"/>
      <c r="S245" s="5"/>
      <c r="T245" s="5"/>
      <c r="U245" s="5"/>
      <c r="V245" s="5"/>
      <c r="W245" s="5"/>
      <c r="X245" s="5"/>
      <c r="Y245" s="5"/>
      <c r="Z245" s="5"/>
    </row>
    <row r="246" ht="13.5" customHeight="1">
      <c r="A246" s="5"/>
      <c r="B246" s="5"/>
      <c r="C246" s="6"/>
      <c r="D246" s="5"/>
      <c r="E246" s="5"/>
      <c r="F246" s="5"/>
      <c r="G246" s="5"/>
      <c r="H246" s="5"/>
      <c r="I246" s="5"/>
      <c r="J246" s="5"/>
      <c r="K246" s="5"/>
      <c r="L246" s="5"/>
      <c r="M246" s="5"/>
      <c r="N246" s="5"/>
      <c r="O246" s="5"/>
      <c r="P246" s="5"/>
      <c r="Q246" s="5"/>
      <c r="R246" s="5"/>
      <c r="S246" s="5"/>
      <c r="T246" s="5"/>
      <c r="U246" s="5"/>
      <c r="V246" s="5"/>
      <c r="W246" s="5"/>
      <c r="X246" s="5"/>
      <c r="Y246" s="5"/>
      <c r="Z246" s="5"/>
    </row>
    <row r="247" ht="13.5" customHeight="1">
      <c r="A247" s="5"/>
      <c r="B247" s="5"/>
      <c r="C247" s="6"/>
      <c r="D247" s="5"/>
      <c r="E247" s="5"/>
      <c r="F247" s="5"/>
      <c r="G247" s="5"/>
      <c r="H247" s="5"/>
      <c r="I247" s="5"/>
      <c r="J247" s="5"/>
      <c r="K247" s="5"/>
      <c r="L247" s="5"/>
      <c r="M247" s="5"/>
      <c r="N247" s="5"/>
      <c r="O247" s="5"/>
      <c r="P247" s="5"/>
      <c r="Q247" s="5"/>
      <c r="R247" s="5"/>
      <c r="S247" s="5"/>
      <c r="T247" s="5"/>
      <c r="U247" s="5"/>
      <c r="V247" s="5"/>
      <c r="W247" s="5"/>
      <c r="X247" s="5"/>
      <c r="Y247" s="5"/>
      <c r="Z247" s="5"/>
    </row>
    <row r="248" ht="13.5" customHeight="1">
      <c r="A248" s="5"/>
      <c r="B248" s="5"/>
      <c r="C248" s="6"/>
      <c r="D248" s="5"/>
      <c r="E248" s="5"/>
      <c r="F248" s="5"/>
      <c r="G248" s="5"/>
      <c r="H248" s="5"/>
      <c r="I248" s="5"/>
      <c r="J248" s="5"/>
      <c r="K248" s="5"/>
      <c r="L248" s="5"/>
      <c r="M248" s="5"/>
      <c r="N248" s="5"/>
      <c r="O248" s="5"/>
      <c r="P248" s="5"/>
      <c r="Q248" s="5"/>
      <c r="R248" s="5"/>
      <c r="S248" s="5"/>
      <c r="T248" s="5"/>
      <c r="U248" s="5"/>
      <c r="V248" s="5"/>
      <c r="W248" s="5"/>
      <c r="X248" s="5"/>
      <c r="Y248" s="5"/>
      <c r="Z248" s="5"/>
    </row>
    <row r="249" ht="13.5" customHeight="1">
      <c r="A249" s="5"/>
      <c r="B249" s="5"/>
      <c r="C249" s="6"/>
      <c r="D249" s="5"/>
      <c r="E249" s="5"/>
      <c r="F249" s="5"/>
      <c r="G249" s="5"/>
      <c r="H249" s="5"/>
      <c r="I249" s="5"/>
      <c r="J249" s="5"/>
      <c r="K249" s="5"/>
      <c r="L249" s="5"/>
      <c r="M249" s="5"/>
      <c r="N249" s="5"/>
      <c r="O249" s="5"/>
      <c r="P249" s="5"/>
      <c r="Q249" s="5"/>
      <c r="R249" s="5"/>
      <c r="S249" s="5"/>
      <c r="T249" s="5"/>
      <c r="U249" s="5"/>
      <c r="V249" s="5"/>
      <c r="W249" s="5"/>
      <c r="X249" s="5"/>
      <c r="Y249" s="5"/>
      <c r="Z249" s="5"/>
    </row>
    <row r="250" ht="13.5" customHeight="1">
      <c r="A250" s="5"/>
      <c r="B250" s="5"/>
      <c r="C250" s="6"/>
      <c r="D250" s="5"/>
      <c r="E250" s="5"/>
      <c r="F250" s="5"/>
      <c r="G250" s="5"/>
      <c r="H250" s="5"/>
      <c r="I250" s="5"/>
      <c r="J250" s="5"/>
      <c r="K250" s="5"/>
      <c r="L250" s="5"/>
      <c r="M250" s="5"/>
      <c r="N250" s="5"/>
      <c r="O250" s="5"/>
      <c r="P250" s="5"/>
      <c r="Q250" s="5"/>
      <c r="R250" s="5"/>
      <c r="S250" s="5"/>
      <c r="T250" s="5"/>
      <c r="U250" s="5"/>
      <c r="V250" s="5"/>
      <c r="W250" s="5"/>
      <c r="X250" s="5"/>
      <c r="Y250" s="5"/>
      <c r="Z250" s="5"/>
    </row>
    <row r="251" ht="13.5" customHeight="1">
      <c r="A251" s="5"/>
      <c r="B251" s="5"/>
      <c r="C251" s="6"/>
      <c r="D251" s="5"/>
      <c r="E251" s="5"/>
      <c r="F251" s="5"/>
      <c r="G251" s="5"/>
      <c r="H251" s="5"/>
      <c r="I251" s="5"/>
      <c r="J251" s="5"/>
      <c r="K251" s="5"/>
      <c r="L251" s="5"/>
      <c r="M251" s="5"/>
      <c r="N251" s="5"/>
      <c r="O251" s="5"/>
      <c r="P251" s="5"/>
      <c r="Q251" s="5"/>
      <c r="R251" s="5"/>
      <c r="S251" s="5"/>
      <c r="T251" s="5"/>
      <c r="U251" s="5"/>
      <c r="V251" s="5"/>
      <c r="W251" s="5"/>
      <c r="X251" s="5"/>
      <c r="Y251" s="5"/>
      <c r="Z251" s="5"/>
    </row>
    <row r="252" ht="13.5" customHeight="1">
      <c r="A252" s="5"/>
      <c r="B252" s="5"/>
      <c r="C252" s="6"/>
      <c r="D252" s="5"/>
      <c r="E252" s="5"/>
      <c r="F252" s="5"/>
      <c r="G252" s="5"/>
      <c r="H252" s="5"/>
      <c r="I252" s="5"/>
      <c r="J252" s="5"/>
      <c r="K252" s="5"/>
      <c r="L252" s="5"/>
      <c r="M252" s="5"/>
      <c r="N252" s="5"/>
      <c r="O252" s="5"/>
      <c r="P252" s="5"/>
      <c r="Q252" s="5"/>
      <c r="R252" s="5"/>
      <c r="S252" s="5"/>
      <c r="T252" s="5"/>
      <c r="U252" s="5"/>
      <c r="V252" s="5"/>
      <c r="W252" s="5"/>
      <c r="X252" s="5"/>
      <c r="Y252" s="5"/>
      <c r="Z252" s="5"/>
    </row>
    <row r="253" ht="13.5" customHeight="1">
      <c r="A253" s="5"/>
      <c r="B253" s="5"/>
      <c r="C253" s="6"/>
      <c r="D253" s="5"/>
      <c r="E253" s="5"/>
      <c r="F253" s="5"/>
      <c r="G253" s="5"/>
      <c r="H253" s="5"/>
      <c r="I253" s="5"/>
      <c r="J253" s="5"/>
      <c r="K253" s="5"/>
      <c r="L253" s="5"/>
      <c r="M253" s="5"/>
      <c r="N253" s="5"/>
      <c r="O253" s="5"/>
      <c r="P253" s="5"/>
      <c r="Q253" s="5"/>
      <c r="R253" s="5"/>
      <c r="S253" s="5"/>
      <c r="T253" s="5"/>
      <c r="U253" s="5"/>
      <c r="V253" s="5"/>
      <c r="W253" s="5"/>
      <c r="X253" s="5"/>
      <c r="Y253" s="5"/>
      <c r="Z253" s="5"/>
    </row>
    <row r="254" ht="13.5" customHeight="1">
      <c r="A254" s="5"/>
      <c r="B254" s="5"/>
      <c r="C254" s="6"/>
      <c r="D254" s="5"/>
      <c r="E254" s="5"/>
      <c r="F254" s="5"/>
      <c r="G254" s="5"/>
      <c r="H254" s="5"/>
      <c r="I254" s="5"/>
      <c r="J254" s="5"/>
      <c r="K254" s="5"/>
      <c r="L254" s="5"/>
      <c r="M254" s="5"/>
      <c r="N254" s="5"/>
      <c r="O254" s="5"/>
      <c r="P254" s="5"/>
      <c r="Q254" s="5"/>
      <c r="R254" s="5"/>
      <c r="S254" s="5"/>
      <c r="T254" s="5"/>
      <c r="U254" s="5"/>
      <c r="V254" s="5"/>
      <c r="W254" s="5"/>
      <c r="X254" s="5"/>
      <c r="Y254" s="5"/>
      <c r="Z254" s="5"/>
    </row>
    <row r="255" ht="13.5" customHeight="1">
      <c r="A255" s="5"/>
      <c r="B255" s="5"/>
      <c r="C255" s="6"/>
      <c r="D255" s="5"/>
      <c r="E255" s="5"/>
      <c r="F255" s="5"/>
      <c r="G255" s="5"/>
      <c r="H255" s="5"/>
      <c r="I255" s="5"/>
      <c r="J255" s="5"/>
      <c r="K255" s="5"/>
      <c r="L255" s="5"/>
      <c r="M255" s="5"/>
      <c r="N255" s="5"/>
      <c r="O255" s="5"/>
      <c r="P255" s="5"/>
      <c r="Q255" s="5"/>
      <c r="R255" s="5"/>
      <c r="S255" s="5"/>
      <c r="T255" s="5"/>
      <c r="U255" s="5"/>
      <c r="V255" s="5"/>
      <c r="W255" s="5"/>
      <c r="X255" s="5"/>
      <c r="Y255" s="5"/>
      <c r="Z255" s="5"/>
    </row>
    <row r="256" ht="13.5" customHeight="1">
      <c r="A256" s="5"/>
      <c r="B256" s="5"/>
      <c r="C256" s="6"/>
      <c r="D256" s="5"/>
      <c r="E256" s="5"/>
      <c r="F256" s="5"/>
      <c r="G256" s="5"/>
      <c r="H256" s="5"/>
      <c r="I256" s="5"/>
      <c r="J256" s="5"/>
      <c r="K256" s="5"/>
      <c r="L256" s="5"/>
      <c r="M256" s="5"/>
      <c r="N256" s="5"/>
      <c r="O256" s="5"/>
      <c r="P256" s="5"/>
      <c r="Q256" s="5"/>
      <c r="R256" s="5"/>
      <c r="S256" s="5"/>
      <c r="T256" s="5"/>
      <c r="U256" s="5"/>
      <c r="V256" s="5"/>
      <c r="W256" s="5"/>
      <c r="X256" s="5"/>
      <c r="Y256" s="5"/>
      <c r="Z256" s="5"/>
    </row>
    <row r="257" ht="13.5" customHeight="1">
      <c r="A257" s="5"/>
      <c r="B257" s="5"/>
      <c r="C257" s="6"/>
      <c r="D257" s="5"/>
      <c r="E257" s="5"/>
      <c r="F257" s="5"/>
      <c r="G257" s="5"/>
      <c r="H257" s="5"/>
      <c r="I257" s="5"/>
      <c r="J257" s="5"/>
      <c r="K257" s="5"/>
      <c r="L257" s="5"/>
      <c r="M257" s="5"/>
      <c r="N257" s="5"/>
      <c r="O257" s="5"/>
      <c r="P257" s="5"/>
      <c r="Q257" s="5"/>
      <c r="R257" s="5"/>
      <c r="S257" s="5"/>
      <c r="T257" s="5"/>
      <c r="U257" s="5"/>
      <c r="V257" s="5"/>
      <c r="W257" s="5"/>
      <c r="X257" s="5"/>
      <c r="Y257" s="5"/>
      <c r="Z257" s="5"/>
    </row>
    <row r="258" ht="13.5" customHeight="1">
      <c r="A258" s="5"/>
      <c r="B258" s="5"/>
      <c r="C258" s="6"/>
      <c r="D258" s="5"/>
      <c r="E258" s="5"/>
      <c r="F258" s="5"/>
      <c r="G258" s="5"/>
      <c r="H258" s="5"/>
      <c r="I258" s="5"/>
      <c r="J258" s="5"/>
      <c r="K258" s="5"/>
      <c r="L258" s="5"/>
      <c r="M258" s="5"/>
      <c r="N258" s="5"/>
      <c r="O258" s="5"/>
      <c r="P258" s="5"/>
      <c r="Q258" s="5"/>
      <c r="R258" s="5"/>
      <c r="S258" s="5"/>
      <c r="T258" s="5"/>
      <c r="U258" s="5"/>
      <c r="V258" s="5"/>
      <c r="W258" s="5"/>
      <c r="X258" s="5"/>
      <c r="Y258" s="5"/>
      <c r="Z258" s="5"/>
    </row>
    <row r="259" ht="13.5" customHeight="1">
      <c r="A259" s="5"/>
      <c r="B259" s="5"/>
      <c r="C259" s="6"/>
      <c r="D259" s="5"/>
      <c r="E259" s="5"/>
      <c r="F259" s="5"/>
      <c r="G259" s="5"/>
      <c r="H259" s="5"/>
      <c r="I259" s="5"/>
      <c r="J259" s="5"/>
      <c r="K259" s="5"/>
      <c r="L259" s="5"/>
      <c r="M259" s="5"/>
      <c r="N259" s="5"/>
      <c r="O259" s="5"/>
      <c r="P259" s="5"/>
      <c r="Q259" s="5"/>
      <c r="R259" s="5"/>
      <c r="S259" s="5"/>
      <c r="T259" s="5"/>
      <c r="U259" s="5"/>
      <c r="V259" s="5"/>
      <c r="W259" s="5"/>
      <c r="X259" s="5"/>
      <c r="Y259" s="5"/>
      <c r="Z259" s="5"/>
    </row>
    <row r="260" ht="13.5" customHeight="1">
      <c r="A260" s="5"/>
      <c r="B260" s="5"/>
      <c r="C260" s="6"/>
      <c r="D260" s="5"/>
      <c r="E260" s="5"/>
      <c r="F260" s="5"/>
      <c r="G260" s="5"/>
      <c r="H260" s="5"/>
      <c r="I260" s="5"/>
      <c r="J260" s="5"/>
      <c r="K260" s="5"/>
      <c r="L260" s="5"/>
      <c r="M260" s="5"/>
      <c r="N260" s="5"/>
      <c r="O260" s="5"/>
      <c r="P260" s="5"/>
      <c r="Q260" s="5"/>
      <c r="R260" s="5"/>
      <c r="S260" s="5"/>
      <c r="T260" s="5"/>
      <c r="U260" s="5"/>
      <c r="V260" s="5"/>
      <c r="W260" s="5"/>
      <c r="X260" s="5"/>
      <c r="Y260" s="5"/>
      <c r="Z260" s="5"/>
    </row>
    <row r="261" ht="13.5" customHeight="1">
      <c r="A261" s="5"/>
      <c r="B261" s="5"/>
      <c r="C261" s="6"/>
      <c r="D261" s="5"/>
      <c r="E261" s="5"/>
      <c r="F261" s="5"/>
      <c r="G261" s="5"/>
      <c r="H261" s="5"/>
      <c r="I261" s="5"/>
      <c r="J261" s="5"/>
      <c r="K261" s="5"/>
      <c r="L261" s="5"/>
      <c r="M261" s="5"/>
      <c r="N261" s="5"/>
      <c r="O261" s="5"/>
      <c r="P261" s="5"/>
      <c r="Q261" s="5"/>
      <c r="R261" s="5"/>
      <c r="S261" s="5"/>
      <c r="T261" s="5"/>
      <c r="U261" s="5"/>
      <c r="V261" s="5"/>
      <c r="W261" s="5"/>
      <c r="X261" s="5"/>
      <c r="Y261" s="5"/>
      <c r="Z261" s="5"/>
    </row>
    <row r="262" ht="13.5" customHeight="1">
      <c r="A262" s="5"/>
      <c r="B262" s="5"/>
      <c r="C262" s="6"/>
      <c r="D262" s="5"/>
      <c r="E262" s="5"/>
      <c r="F262" s="5"/>
      <c r="G262" s="5"/>
      <c r="H262" s="5"/>
      <c r="I262" s="5"/>
      <c r="J262" s="5"/>
      <c r="K262" s="5"/>
      <c r="L262" s="5"/>
      <c r="M262" s="5"/>
      <c r="N262" s="5"/>
      <c r="O262" s="5"/>
      <c r="P262" s="5"/>
      <c r="Q262" s="5"/>
      <c r="R262" s="5"/>
      <c r="S262" s="5"/>
      <c r="T262" s="5"/>
      <c r="U262" s="5"/>
      <c r="V262" s="5"/>
      <c r="W262" s="5"/>
      <c r="X262" s="5"/>
      <c r="Y262" s="5"/>
      <c r="Z262" s="5"/>
    </row>
    <row r="263" ht="13.5" customHeight="1">
      <c r="A263" s="5"/>
      <c r="B263" s="5"/>
      <c r="C263" s="6"/>
      <c r="D263" s="5"/>
      <c r="E263" s="5"/>
      <c r="F263" s="5"/>
      <c r="G263" s="5"/>
      <c r="H263" s="5"/>
      <c r="I263" s="5"/>
      <c r="J263" s="5"/>
      <c r="K263" s="5"/>
      <c r="L263" s="5"/>
      <c r="M263" s="5"/>
      <c r="N263" s="5"/>
      <c r="O263" s="5"/>
      <c r="P263" s="5"/>
      <c r="Q263" s="5"/>
      <c r="R263" s="5"/>
      <c r="S263" s="5"/>
      <c r="T263" s="5"/>
      <c r="U263" s="5"/>
      <c r="V263" s="5"/>
      <c r="W263" s="5"/>
      <c r="X263" s="5"/>
      <c r="Y263" s="5"/>
      <c r="Z263" s="5"/>
    </row>
    <row r="264" ht="13.5" customHeight="1">
      <c r="A264" s="5"/>
      <c r="B264" s="5"/>
      <c r="C264" s="6"/>
      <c r="D264" s="5"/>
      <c r="E264" s="5"/>
      <c r="F264" s="5"/>
      <c r="G264" s="5"/>
      <c r="H264" s="5"/>
      <c r="I264" s="5"/>
      <c r="J264" s="5"/>
      <c r="K264" s="5"/>
      <c r="L264" s="5"/>
      <c r="M264" s="5"/>
      <c r="N264" s="5"/>
      <c r="O264" s="5"/>
      <c r="P264" s="5"/>
      <c r="Q264" s="5"/>
      <c r="R264" s="5"/>
      <c r="S264" s="5"/>
      <c r="T264" s="5"/>
      <c r="U264" s="5"/>
      <c r="V264" s="5"/>
      <c r="W264" s="5"/>
      <c r="X264" s="5"/>
      <c r="Y264" s="5"/>
      <c r="Z264" s="5"/>
    </row>
    <row r="265" ht="13.5" customHeight="1">
      <c r="A265" s="5"/>
      <c r="B265" s="5"/>
      <c r="C265" s="6"/>
      <c r="D265" s="5"/>
      <c r="E265" s="5"/>
      <c r="F265" s="5"/>
      <c r="G265" s="5"/>
      <c r="H265" s="5"/>
      <c r="I265" s="5"/>
      <c r="J265" s="5"/>
      <c r="K265" s="5"/>
      <c r="L265" s="5"/>
      <c r="M265" s="5"/>
      <c r="N265" s="5"/>
      <c r="O265" s="5"/>
      <c r="P265" s="5"/>
      <c r="Q265" s="5"/>
      <c r="R265" s="5"/>
      <c r="S265" s="5"/>
      <c r="T265" s="5"/>
      <c r="U265" s="5"/>
      <c r="V265" s="5"/>
      <c r="W265" s="5"/>
      <c r="X265" s="5"/>
      <c r="Y265" s="5"/>
      <c r="Z265" s="5"/>
    </row>
    <row r="266" ht="13.5" customHeight="1">
      <c r="A266" s="5"/>
      <c r="B266" s="5"/>
      <c r="C266" s="6"/>
      <c r="D266" s="5"/>
      <c r="E266" s="5"/>
      <c r="F266" s="5"/>
      <c r="G266" s="5"/>
      <c r="H266" s="5"/>
      <c r="I266" s="5"/>
      <c r="J266" s="5"/>
      <c r="K266" s="5"/>
      <c r="L266" s="5"/>
      <c r="M266" s="5"/>
      <c r="N266" s="5"/>
      <c r="O266" s="5"/>
      <c r="P266" s="5"/>
      <c r="Q266" s="5"/>
      <c r="R266" s="5"/>
      <c r="S266" s="5"/>
      <c r="T266" s="5"/>
      <c r="U266" s="5"/>
      <c r="V266" s="5"/>
      <c r="W266" s="5"/>
      <c r="X266" s="5"/>
      <c r="Y266" s="5"/>
      <c r="Z266" s="5"/>
    </row>
    <row r="267" ht="13.5" customHeight="1">
      <c r="A267" s="5"/>
      <c r="B267" s="5"/>
      <c r="C267" s="6"/>
      <c r="D267" s="5"/>
      <c r="E267" s="5"/>
      <c r="F267" s="5"/>
      <c r="G267" s="5"/>
      <c r="H267" s="5"/>
      <c r="I267" s="5"/>
      <c r="J267" s="5"/>
      <c r="K267" s="5"/>
      <c r="L267" s="5"/>
      <c r="M267" s="5"/>
      <c r="N267" s="5"/>
      <c r="O267" s="5"/>
      <c r="P267" s="5"/>
      <c r="Q267" s="5"/>
      <c r="R267" s="5"/>
      <c r="S267" s="5"/>
      <c r="T267" s="5"/>
      <c r="U267" s="5"/>
      <c r="V267" s="5"/>
      <c r="W267" s="5"/>
      <c r="X267" s="5"/>
      <c r="Y267" s="5"/>
      <c r="Z267" s="5"/>
    </row>
    <row r="268" ht="13.5" customHeight="1">
      <c r="A268" s="5"/>
      <c r="B268" s="5"/>
      <c r="C268" s="6"/>
      <c r="D268" s="5"/>
      <c r="E268" s="5"/>
      <c r="F268" s="5"/>
      <c r="G268" s="5"/>
      <c r="H268" s="5"/>
      <c r="I268" s="5"/>
      <c r="J268" s="5"/>
      <c r="K268" s="5"/>
      <c r="L268" s="5"/>
      <c r="M268" s="5"/>
      <c r="N268" s="5"/>
      <c r="O268" s="5"/>
      <c r="P268" s="5"/>
      <c r="Q268" s="5"/>
      <c r="R268" s="5"/>
      <c r="S268" s="5"/>
      <c r="T268" s="5"/>
      <c r="U268" s="5"/>
      <c r="V268" s="5"/>
      <c r="W268" s="5"/>
      <c r="X268" s="5"/>
      <c r="Y268" s="5"/>
      <c r="Z268" s="5"/>
    </row>
    <row r="269" ht="13.5" customHeight="1">
      <c r="A269" s="5"/>
      <c r="B269" s="5"/>
      <c r="C269" s="6"/>
      <c r="D269" s="5"/>
      <c r="E269" s="5"/>
      <c r="F269" s="5"/>
      <c r="G269" s="5"/>
      <c r="H269" s="5"/>
      <c r="I269" s="5"/>
      <c r="J269" s="5"/>
      <c r="K269" s="5"/>
      <c r="L269" s="5"/>
      <c r="M269" s="5"/>
      <c r="N269" s="5"/>
      <c r="O269" s="5"/>
      <c r="P269" s="5"/>
      <c r="Q269" s="5"/>
      <c r="R269" s="5"/>
      <c r="S269" s="5"/>
      <c r="T269" s="5"/>
      <c r="U269" s="5"/>
      <c r="V269" s="5"/>
      <c r="W269" s="5"/>
      <c r="X269" s="5"/>
      <c r="Y269" s="5"/>
      <c r="Z269" s="5"/>
    </row>
    <row r="270" ht="13.5" customHeight="1">
      <c r="A270" s="5"/>
      <c r="B270" s="5"/>
      <c r="C270" s="6"/>
      <c r="D270" s="5"/>
      <c r="E270" s="5"/>
      <c r="F270" s="5"/>
      <c r="G270" s="5"/>
      <c r="H270" s="5"/>
      <c r="I270" s="5"/>
      <c r="J270" s="5"/>
      <c r="K270" s="5"/>
      <c r="L270" s="5"/>
      <c r="M270" s="5"/>
      <c r="N270" s="5"/>
      <c r="O270" s="5"/>
      <c r="P270" s="5"/>
      <c r="Q270" s="5"/>
      <c r="R270" s="5"/>
      <c r="S270" s="5"/>
      <c r="T270" s="5"/>
      <c r="U270" s="5"/>
      <c r="V270" s="5"/>
      <c r="W270" s="5"/>
      <c r="X270" s="5"/>
      <c r="Y270" s="5"/>
      <c r="Z270" s="5"/>
    </row>
    <row r="271" ht="13.5" customHeight="1">
      <c r="A271" s="5"/>
      <c r="B271" s="5"/>
      <c r="C271" s="6"/>
      <c r="D271" s="5"/>
      <c r="E271" s="5"/>
      <c r="F271" s="5"/>
      <c r="G271" s="5"/>
      <c r="H271" s="5"/>
      <c r="I271" s="5"/>
      <c r="J271" s="5"/>
      <c r="K271" s="5"/>
      <c r="L271" s="5"/>
      <c r="M271" s="5"/>
      <c r="N271" s="5"/>
      <c r="O271" s="5"/>
      <c r="P271" s="5"/>
      <c r="Q271" s="5"/>
      <c r="R271" s="5"/>
      <c r="S271" s="5"/>
      <c r="T271" s="5"/>
      <c r="U271" s="5"/>
      <c r="V271" s="5"/>
      <c r="W271" s="5"/>
      <c r="X271" s="5"/>
      <c r="Y271" s="5"/>
      <c r="Z271" s="5"/>
    </row>
    <row r="272" ht="13.5" customHeight="1">
      <c r="A272" s="5"/>
      <c r="B272" s="5"/>
      <c r="C272" s="6"/>
      <c r="D272" s="5"/>
      <c r="E272" s="5"/>
      <c r="F272" s="5"/>
      <c r="G272" s="5"/>
      <c r="H272" s="5"/>
      <c r="I272" s="5"/>
      <c r="J272" s="5"/>
      <c r="K272" s="5"/>
      <c r="L272" s="5"/>
      <c r="M272" s="5"/>
      <c r="N272" s="5"/>
      <c r="O272" s="5"/>
      <c r="P272" s="5"/>
      <c r="Q272" s="5"/>
      <c r="R272" s="5"/>
      <c r="S272" s="5"/>
      <c r="T272" s="5"/>
      <c r="U272" s="5"/>
      <c r="V272" s="5"/>
      <c r="W272" s="5"/>
      <c r="X272" s="5"/>
      <c r="Y272" s="5"/>
      <c r="Z272" s="5"/>
    </row>
    <row r="273" ht="13.5" customHeight="1">
      <c r="A273" s="5"/>
      <c r="B273" s="5"/>
      <c r="C273" s="6"/>
      <c r="D273" s="5"/>
      <c r="E273" s="5"/>
      <c r="F273" s="5"/>
      <c r="G273" s="5"/>
      <c r="H273" s="5"/>
      <c r="I273" s="5"/>
      <c r="J273" s="5"/>
      <c r="K273" s="5"/>
      <c r="L273" s="5"/>
      <c r="M273" s="5"/>
      <c r="N273" s="5"/>
      <c r="O273" s="5"/>
      <c r="P273" s="5"/>
      <c r="Q273" s="5"/>
      <c r="R273" s="5"/>
      <c r="S273" s="5"/>
      <c r="T273" s="5"/>
      <c r="U273" s="5"/>
      <c r="V273" s="5"/>
      <c r="W273" s="5"/>
      <c r="X273" s="5"/>
      <c r="Y273" s="5"/>
      <c r="Z273" s="5"/>
    </row>
    <row r="274" ht="13.5" customHeight="1">
      <c r="A274" s="5"/>
      <c r="B274" s="5"/>
      <c r="C274" s="6"/>
      <c r="D274" s="5"/>
      <c r="E274" s="5"/>
      <c r="F274" s="5"/>
      <c r="G274" s="5"/>
      <c r="H274" s="5"/>
      <c r="I274" s="5"/>
      <c r="J274" s="5"/>
      <c r="K274" s="5"/>
      <c r="L274" s="5"/>
      <c r="M274" s="5"/>
      <c r="N274" s="5"/>
      <c r="O274" s="5"/>
      <c r="P274" s="5"/>
      <c r="Q274" s="5"/>
      <c r="R274" s="5"/>
      <c r="S274" s="5"/>
      <c r="T274" s="5"/>
      <c r="U274" s="5"/>
      <c r="V274" s="5"/>
      <c r="W274" s="5"/>
      <c r="X274" s="5"/>
      <c r="Y274" s="5"/>
      <c r="Z274" s="5"/>
    </row>
    <row r="275" ht="13.5" customHeight="1">
      <c r="A275" s="5"/>
      <c r="B275" s="5"/>
      <c r="C275" s="6"/>
      <c r="D275" s="5"/>
      <c r="E275" s="5"/>
      <c r="F275" s="5"/>
      <c r="G275" s="5"/>
      <c r="H275" s="5"/>
      <c r="I275" s="5"/>
      <c r="J275" s="5"/>
      <c r="K275" s="5"/>
      <c r="L275" s="5"/>
      <c r="M275" s="5"/>
      <c r="N275" s="5"/>
      <c r="O275" s="5"/>
      <c r="P275" s="5"/>
      <c r="Q275" s="5"/>
      <c r="R275" s="5"/>
      <c r="S275" s="5"/>
      <c r="T275" s="5"/>
      <c r="U275" s="5"/>
      <c r="V275" s="5"/>
      <c r="W275" s="5"/>
      <c r="X275" s="5"/>
      <c r="Y275" s="5"/>
      <c r="Z275" s="5"/>
    </row>
    <row r="276" ht="13.5" customHeight="1">
      <c r="A276" s="5"/>
      <c r="B276" s="5"/>
      <c r="C276" s="6"/>
      <c r="D276" s="5"/>
      <c r="E276" s="5"/>
      <c r="F276" s="5"/>
      <c r="G276" s="5"/>
      <c r="H276" s="5"/>
      <c r="I276" s="5"/>
      <c r="J276" s="5"/>
      <c r="K276" s="5"/>
      <c r="L276" s="5"/>
      <c r="M276" s="5"/>
      <c r="N276" s="5"/>
      <c r="O276" s="5"/>
      <c r="P276" s="5"/>
      <c r="Q276" s="5"/>
      <c r="R276" s="5"/>
      <c r="S276" s="5"/>
      <c r="T276" s="5"/>
      <c r="U276" s="5"/>
      <c r="V276" s="5"/>
      <c r="W276" s="5"/>
      <c r="X276" s="5"/>
      <c r="Y276" s="5"/>
      <c r="Z276" s="5"/>
    </row>
    <row r="277" ht="13.5" customHeight="1">
      <c r="A277" s="5"/>
      <c r="B277" s="5"/>
      <c r="C277" s="6"/>
      <c r="D277" s="5"/>
      <c r="E277" s="5"/>
      <c r="F277" s="5"/>
      <c r="G277" s="5"/>
      <c r="H277" s="5"/>
      <c r="I277" s="5"/>
      <c r="J277" s="5"/>
      <c r="K277" s="5"/>
      <c r="L277" s="5"/>
      <c r="M277" s="5"/>
      <c r="N277" s="5"/>
      <c r="O277" s="5"/>
      <c r="P277" s="5"/>
      <c r="Q277" s="5"/>
      <c r="R277" s="5"/>
      <c r="S277" s="5"/>
      <c r="T277" s="5"/>
      <c r="U277" s="5"/>
      <c r="V277" s="5"/>
      <c r="W277" s="5"/>
      <c r="X277" s="5"/>
      <c r="Y277" s="5"/>
      <c r="Z277" s="5"/>
    </row>
    <row r="278" ht="13.5" customHeight="1">
      <c r="A278" s="5"/>
      <c r="B278" s="5"/>
      <c r="C278" s="6"/>
      <c r="D278" s="5"/>
      <c r="E278" s="5"/>
      <c r="F278" s="5"/>
      <c r="G278" s="5"/>
      <c r="H278" s="5"/>
      <c r="I278" s="5"/>
      <c r="J278" s="5"/>
      <c r="K278" s="5"/>
      <c r="L278" s="5"/>
      <c r="M278" s="5"/>
      <c r="N278" s="5"/>
      <c r="O278" s="5"/>
      <c r="P278" s="5"/>
      <c r="Q278" s="5"/>
      <c r="R278" s="5"/>
      <c r="S278" s="5"/>
      <c r="T278" s="5"/>
      <c r="U278" s="5"/>
      <c r="V278" s="5"/>
      <c r="W278" s="5"/>
      <c r="X278" s="5"/>
      <c r="Y278" s="5"/>
      <c r="Z278" s="5"/>
    </row>
    <row r="279" ht="13.5" customHeight="1">
      <c r="A279" s="5"/>
      <c r="B279" s="5"/>
      <c r="C279" s="6"/>
      <c r="D279" s="5"/>
      <c r="E279" s="5"/>
      <c r="F279" s="5"/>
      <c r="G279" s="5"/>
      <c r="H279" s="5"/>
      <c r="I279" s="5"/>
      <c r="J279" s="5"/>
      <c r="K279" s="5"/>
      <c r="L279" s="5"/>
      <c r="M279" s="5"/>
      <c r="N279" s="5"/>
      <c r="O279" s="5"/>
      <c r="P279" s="5"/>
      <c r="Q279" s="5"/>
      <c r="R279" s="5"/>
      <c r="S279" s="5"/>
      <c r="T279" s="5"/>
      <c r="U279" s="5"/>
      <c r="V279" s="5"/>
      <c r="W279" s="5"/>
      <c r="X279" s="5"/>
      <c r="Y279" s="5"/>
      <c r="Z279" s="5"/>
    </row>
    <row r="280" ht="13.5" customHeight="1">
      <c r="A280" s="5"/>
      <c r="B280" s="5"/>
      <c r="C280" s="6"/>
      <c r="D280" s="5"/>
      <c r="E280" s="5"/>
      <c r="F280" s="5"/>
      <c r="G280" s="5"/>
      <c r="H280" s="5"/>
      <c r="I280" s="5"/>
      <c r="J280" s="5"/>
      <c r="K280" s="5"/>
      <c r="L280" s="5"/>
      <c r="M280" s="5"/>
      <c r="N280" s="5"/>
      <c r="O280" s="5"/>
      <c r="P280" s="5"/>
      <c r="Q280" s="5"/>
      <c r="R280" s="5"/>
      <c r="S280" s="5"/>
      <c r="T280" s="5"/>
      <c r="U280" s="5"/>
      <c r="V280" s="5"/>
      <c r="W280" s="5"/>
      <c r="X280" s="5"/>
      <c r="Y280" s="5"/>
      <c r="Z280" s="5"/>
    </row>
    <row r="281" ht="13.5" customHeight="1">
      <c r="A281" s="5"/>
      <c r="B281" s="5"/>
      <c r="C281" s="6"/>
      <c r="D281" s="5"/>
      <c r="E281" s="5"/>
      <c r="F281" s="5"/>
      <c r="G281" s="5"/>
      <c r="H281" s="5"/>
      <c r="I281" s="5"/>
      <c r="J281" s="5"/>
      <c r="K281" s="5"/>
      <c r="L281" s="5"/>
      <c r="M281" s="5"/>
      <c r="N281" s="5"/>
      <c r="O281" s="5"/>
      <c r="P281" s="5"/>
      <c r="Q281" s="5"/>
      <c r="R281" s="5"/>
      <c r="S281" s="5"/>
      <c r="T281" s="5"/>
      <c r="U281" s="5"/>
      <c r="V281" s="5"/>
      <c r="W281" s="5"/>
      <c r="X281" s="5"/>
      <c r="Y281" s="5"/>
      <c r="Z281" s="5"/>
    </row>
    <row r="282" ht="13.5" customHeight="1">
      <c r="A282" s="5"/>
      <c r="B282" s="5"/>
      <c r="C282" s="6"/>
      <c r="D282" s="5"/>
      <c r="E282" s="5"/>
      <c r="F282" s="5"/>
      <c r="G282" s="5"/>
      <c r="H282" s="5"/>
      <c r="I282" s="5"/>
      <c r="J282" s="5"/>
      <c r="K282" s="5"/>
      <c r="L282" s="5"/>
      <c r="M282" s="5"/>
      <c r="N282" s="5"/>
      <c r="O282" s="5"/>
      <c r="P282" s="5"/>
      <c r="Q282" s="5"/>
      <c r="R282" s="5"/>
      <c r="S282" s="5"/>
      <c r="T282" s="5"/>
      <c r="U282" s="5"/>
      <c r="V282" s="5"/>
      <c r="W282" s="5"/>
      <c r="X282" s="5"/>
      <c r="Y282" s="5"/>
      <c r="Z282" s="5"/>
    </row>
    <row r="283" ht="13.5" customHeight="1">
      <c r="A283" s="5"/>
      <c r="B283" s="5"/>
      <c r="C283" s="6"/>
      <c r="D283" s="5"/>
      <c r="E283" s="5"/>
      <c r="F283" s="5"/>
      <c r="G283" s="5"/>
      <c r="H283" s="5"/>
      <c r="I283" s="5"/>
      <c r="J283" s="5"/>
      <c r="K283" s="5"/>
      <c r="L283" s="5"/>
      <c r="M283" s="5"/>
      <c r="N283" s="5"/>
      <c r="O283" s="5"/>
      <c r="P283" s="5"/>
      <c r="Q283" s="5"/>
      <c r="R283" s="5"/>
      <c r="S283" s="5"/>
      <c r="T283" s="5"/>
      <c r="U283" s="5"/>
      <c r="V283" s="5"/>
      <c r="W283" s="5"/>
      <c r="X283" s="5"/>
      <c r="Y283" s="5"/>
      <c r="Z283" s="5"/>
    </row>
    <row r="284" ht="13.5" customHeight="1">
      <c r="A284" s="5"/>
      <c r="B284" s="5"/>
      <c r="C284" s="6"/>
      <c r="D284" s="5"/>
      <c r="E284" s="5"/>
      <c r="F284" s="5"/>
      <c r="G284" s="5"/>
      <c r="H284" s="5"/>
      <c r="I284" s="5"/>
      <c r="J284" s="5"/>
      <c r="K284" s="5"/>
      <c r="L284" s="5"/>
      <c r="M284" s="5"/>
      <c r="N284" s="5"/>
      <c r="O284" s="5"/>
      <c r="P284" s="5"/>
      <c r="Q284" s="5"/>
      <c r="R284" s="5"/>
      <c r="S284" s="5"/>
      <c r="T284" s="5"/>
      <c r="U284" s="5"/>
      <c r="V284" s="5"/>
      <c r="W284" s="5"/>
      <c r="X284" s="5"/>
      <c r="Y284" s="5"/>
      <c r="Z284" s="5"/>
    </row>
    <row r="285" ht="13.5" customHeight="1">
      <c r="A285" s="5"/>
      <c r="B285" s="5"/>
      <c r="C285" s="6"/>
      <c r="D285" s="5"/>
      <c r="E285" s="5"/>
      <c r="F285" s="5"/>
      <c r="G285" s="5"/>
      <c r="H285" s="5"/>
      <c r="I285" s="5"/>
      <c r="J285" s="5"/>
      <c r="K285" s="5"/>
      <c r="L285" s="5"/>
      <c r="M285" s="5"/>
      <c r="N285" s="5"/>
      <c r="O285" s="5"/>
      <c r="P285" s="5"/>
      <c r="Q285" s="5"/>
      <c r="R285" s="5"/>
      <c r="S285" s="5"/>
      <c r="T285" s="5"/>
      <c r="U285" s="5"/>
      <c r="V285" s="5"/>
      <c r="W285" s="5"/>
      <c r="X285" s="5"/>
      <c r="Y285" s="5"/>
      <c r="Z285" s="5"/>
    </row>
    <row r="286" ht="13.5" customHeight="1">
      <c r="A286" s="5"/>
      <c r="B286" s="5"/>
      <c r="C286" s="6"/>
      <c r="D286" s="5"/>
      <c r="E286" s="5"/>
      <c r="F286" s="5"/>
      <c r="G286" s="5"/>
      <c r="H286" s="5"/>
      <c r="I286" s="5"/>
      <c r="J286" s="5"/>
      <c r="K286" s="5"/>
      <c r="L286" s="5"/>
      <c r="M286" s="5"/>
      <c r="N286" s="5"/>
      <c r="O286" s="5"/>
      <c r="P286" s="5"/>
      <c r="Q286" s="5"/>
      <c r="R286" s="5"/>
      <c r="S286" s="5"/>
      <c r="T286" s="5"/>
      <c r="U286" s="5"/>
      <c r="V286" s="5"/>
      <c r="W286" s="5"/>
      <c r="X286" s="5"/>
      <c r="Y286" s="5"/>
      <c r="Z286" s="5"/>
    </row>
    <row r="287" ht="13.5" customHeight="1">
      <c r="A287" s="5"/>
      <c r="B287" s="5"/>
      <c r="C287" s="6"/>
      <c r="D287" s="5"/>
      <c r="E287" s="5"/>
      <c r="F287" s="5"/>
      <c r="G287" s="5"/>
      <c r="H287" s="5"/>
      <c r="I287" s="5"/>
      <c r="J287" s="5"/>
      <c r="K287" s="5"/>
      <c r="L287" s="5"/>
      <c r="M287" s="5"/>
      <c r="N287" s="5"/>
      <c r="O287" s="5"/>
      <c r="P287" s="5"/>
      <c r="Q287" s="5"/>
      <c r="R287" s="5"/>
      <c r="S287" s="5"/>
      <c r="T287" s="5"/>
      <c r="U287" s="5"/>
      <c r="V287" s="5"/>
      <c r="W287" s="5"/>
      <c r="X287" s="5"/>
      <c r="Y287" s="5"/>
      <c r="Z287" s="5"/>
    </row>
    <row r="288" ht="13.5" customHeight="1">
      <c r="A288" s="5"/>
      <c r="B288" s="5"/>
      <c r="C288" s="6"/>
      <c r="D288" s="5"/>
      <c r="E288" s="5"/>
      <c r="F288" s="5"/>
      <c r="G288" s="5"/>
      <c r="H288" s="5"/>
      <c r="I288" s="5"/>
      <c r="J288" s="5"/>
      <c r="K288" s="5"/>
      <c r="L288" s="5"/>
      <c r="M288" s="5"/>
      <c r="N288" s="5"/>
      <c r="O288" s="5"/>
      <c r="P288" s="5"/>
      <c r="Q288" s="5"/>
      <c r="R288" s="5"/>
      <c r="S288" s="5"/>
      <c r="T288" s="5"/>
      <c r="U288" s="5"/>
      <c r="V288" s="5"/>
      <c r="W288" s="5"/>
      <c r="X288" s="5"/>
      <c r="Y288" s="5"/>
      <c r="Z288" s="5"/>
    </row>
    <row r="289" ht="13.5" customHeight="1">
      <c r="A289" s="5"/>
      <c r="B289" s="5"/>
      <c r="C289" s="6"/>
      <c r="D289" s="5"/>
      <c r="E289" s="5"/>
      <c r="F289" s="5"/>
      <c r="G289" s="5"/>
      <c r="H289" s="5"/>
      <c r="I289" s="5"/>
      <c r="J289" s="5"/>
      <c r="K289" s="5"/>
      <c r="L289" s="5"/>
      <c r="M289" s="5"/>
      <c r="N289" s="5"/>
      <c r="O289" s="5"/>
      <c r="P289" s="5"/>
      <c r="Q289" s="5"/>
      <c r="R289" s="5"/>
      <c r="S289" s="5"/>
      <c r="T289" s="5"/>
      <c r="U289" s="5"/>
      <c r="V289" s="5"/>
      <c r="W289" s="5"/>
      <c r="X289" s="5"/>
      <c r="Y289" s="5"/>
      <c r="Z289" s="5"/>
    </row>
    <row r="290" ht="13.5" customHeight="1">
      <c r="A290" s="5"/>
      <c r="B290" s="5"/>
      <c r="C290" s="6"/>
      <c r="D290" s="5"/>
      <c r="E290" s="5"/>
      <c r="F290" s="5"/>
      <c r="G290" s="5"/>
      <c r="H290" s="5"/>
      <c r="I290" s="5"/>
      <c r="J290" s="5"/>
      <c r="K290" s="5"/>
      <c r="L290" s="5"/>
      <c r="M290" s="5"/>
      <c r="N290" s="5"/>
      <c r="O290" s="5"/>
      <c r="P290" s="5"/>
      <c r="Q290" s="5"/>
      <c r="R290" s="5"/>
      <c r="S290" s="5"/>
      <c r="T290" s="5"/>
      <c r="U290" s="5"/>
      <c r="V290" s="5"/>
      <c r="W290" s="5"/>
      <c r="X290" s="5"/>
      <c r="Y290" s="5"/>
      <c r="Z290" s="5"/>
    </row>
    <row r="291" ht="13.5" customHeight="1">
      <c r="A291" s="5"/>
      <c r="B291" s="5"/>
      <c r="C291" s="6"/>
      <c r="D291" s="5"/>
      <c r="E291" s="5"/>
      <c r="F291" s="5"/>
      <c r="G291" s="5"/>
      <c r="H291" s="5"/>
      <c r="I291" s="5"/>
      <c r="J291" s="5"/>
      <c r="K291" s="5"/>
      <c r="L291" s="5"/>
      <c r="M291" s="5"/>
      <c r="N291" s="5"/>
      <c r="O291" s="5"/>
      <c r="P291" s="5"/>
      <c r="Q291" s="5"/>
      <c r="R291" s="5"/>
      <c r="S291" s="5"/>
      <c r="T291" s="5"/>
      <c r="U291" s="5"/>
      <c r="V291" s="5"/>
      <c r="W291" s="5"/>
      <c r="X291" s="5"/>
      <c r="Y291" s="5"/>
      <c r="Z291" s="5"/>
    </row>
    <row r="292" ht="13.5" customHeight="1">
      <c r="A292" s="5"/>
      <c r="B292" s="5"/>
      <c r="C292" s="6"/>
      <c r="D292" s="5"/>
      <c r="E292" s="5"/>
      <c r="F292" s="5"/>
      <c r="G292" s="5"/>
      <c r="H292" s="5"/>
      <c r="I292" s="5"/>
      <c r="J292" s="5"/>
      <c r="K292" s="5"/>
      <c r="L292" s="5"/>
      <c r="M292" s="5"/>
      <c r="N292" s="5"/>
      <c r="O292" s="5"/>
      <c r="P292" s="5"/>
      <c r="Q292" s="5"/>
      <c r="R292" s="5"/>
      <c r="S292" s="5"/>
      <c r="T292" s="5"/>
      <c r="U292" s="5"/>
      <c r="V292" s="5"/>
      <c r="W292" s="5"/>
      <c r="X292" s="5"/>
      <c r="Y292" s="5"/>
      <c r="Z292" s="5"/>
    </row>
    <row r="293" ht="13.5" customHeight="1">
      <c r="A293" s="5"/>
      <c r="B293" s="5"/>
      <c r="C293" s="6"/>
      <c r="D293" s="5"/>
      <c r="E293" s="5"/>
      <c r="F293" s="5"/>
      <c r="G293" s="5"/>
      <c r="H293" s="5"/>
      <c r="I293" s="5"/>
      <c r="J293" s="5"/>
      <c r="K293" s="5"/>
      <c r="L293" s="5"/>
      <c r="M293" s="5"/>
      <c r="N293" s="5"/>
      <c r="O293" s="5"/>
      <c r="P293" s="5"/>
      <c r="Q293" s="5"/>
      <c r="R293" s="5"/>
      <c r="S293" s="5"/>
      <c r="T293" s="5"/>
      <c r="U293" s="5"/>
      <c r="V293" s="5"/>
      <c r="W293" s="5"/>
      <c r="X293" s="5"/>
      <c r="Y293" s="5"/>
      <c r="Z293" s="5"/>
    </row>
    <row r="294" ht="13.5" customHeight="1">
      <c r="A294" s="5"/>
      <c r="B294" s="5"/>
      <c r="C294" s="6"/>
      <c r="D294" s="5"/>
      <c r="E294" s="5"/>
      <c r="F294" s="5"/>
      <c r="G294" s="5"/>
      <c r="H294" s="5"/>
      <c r="I294" s="5"/>
      <c r="J294" s="5"/>
      <c r="K294" s="5"/>
      <c r="L294" s="5"/>
      <c r="M294" s="5"/>
      <c r="N294" s="5"/>
      <c r="O294" s="5"/>
      <c r="P294" s="5"/>
      <c r="Q294" s="5"/>
      <c r="R294" s="5"/>
      <c r="S294" s="5"/>
      <c r="T294" s="5"/>
      <c r="U294" s="5"/>
      <c r="V294" s="5"/>
      <c r="W294" s="5"/>
      <c r="X294" s="5"/>
      <c r="Y294" s="5"/>
      <c r="Z294" s="5"/>
    </row>
    <row r="295" ht="13.5" customHeight="1">
      <c r="A295" s="5"/>
      <c r="B295" s="5"/>
      <c r="C295" s="6"/>
      <c r="D295" s="5"/>
      <c r="E295" s="5"/>
      <c r="F295" s="5"/>
      <c r="G295" s="5"/>
      <c r="H295" s="5"/>
      <c r="I295" s="5"/>
      <c r="J295" s="5"/>
      <c r="K295" s="5"/>
      <c r="L295" s="5"/>
      <c r="M295" s="5"/>
      <c r="N295" s="5"/>
      <c r="O295" s="5"/>
      <c r="P295" s="5"/>
      <c r="Q295" s="5"/>
      <c r="R295" s="5"/>
      <c r="S295" s="5"/>
      <c r="T295" s="5"/>
      <c r="U295" s="5"/>
      <c r="V295" s="5"/>
      <c r="W295" s="5"/>
      <c r="X295" s="5"/>
      <c r="Y295" s="5"/>
      <c r="Z295" s="5"/>
    </row>
    <row r="296" ht="13.5" customHeight="1">
      <c r="A296" s="5"/>
      <c r="B296" s="5"/>
      <c r="C296" s="6"/>
      <c r="D296" s="5"/>
      <c r="E296" s="5"/>
      <c r="F296" s="5"/>
      <c r="G296" s="5"/>
      <c r="H296" s="5"/>
      <c r="I296" s="5"/>
      <c r="J296" s="5"/>
      <c r="K296" s="5"/>
      <c r="L296" s="5"/>
      <c r="M296" s="5"/>
      <c r="N296" s="5"/>
      <c r="O296" s="5"/>
      <c r="P296" s="5"/>
      <c r="Q296" s="5"/>
      <c r="R296" s="5"/>
      <c r="S296" s="5"/>
      <c r="T296" s="5"/>
      <c r="U296" s="5"/>
      <c r="V296" s="5"/>
      <c r="W296" s="5"/>
      <c r="X296" s="5"/>
      <c r="Y296" s="5"/>
      <c r="Z296" s="5"/>
    </row>
    <row r="297" ht="13.5" customHeight="1">
      <c r="A297" s="5"/>
      <c r="B297" s="5"/>
      <c r="C297" s="6"/>
      <c r="D297" s="5"/>
      <c r="E297" s="5"/>
      <c r="F297" s="5"/>
      <c r="G297" s="5"/>
      <c r="H297" s="5"/>
      <c r="I297" s="5"/>
      <c r="J297" s="5"/>
      <c r="K297" s="5"/>
      <c r="L297" s="5"/>
      <c r="M297" s="5"/>
      <c r="N297" s="5"/>
      <c r="O297" s="5"/>
      <c r="P297" s="5"/>
      <c r="Q297" s="5"/>
      <c r="R297" s="5"/>
      <c r="S297" s="5"/>
      <c r="T297" s="5"/>
      <c r="U297" s="5"/>
      <c r="V297" s="5"/>
      <c r="W297" s="5"/>
      <c r="X297" s="5"/>
      <c r="Y297" s="5"/>
      <c r="Z297" s="5"/>
    </row>
    <row r="298" ht="13.5" customHeight="1">
      <c r="A298" s="5"/>
      <c r="B298" s="5"/>
      <c r="C298" s="6"/>
      <c r="D298" s="5"/>
      <c r="E298" s="5"/>
      <c r="F298" s="5"/>
      <c r="G298" s="5"/>
      <c r="H298" s="5"/>
      <c r="I298" s="5"/>
      <c r="J298" s="5"/>
      <c r="K298" s="5"/>
      <c r="L298" s="5"/>
      <c r="M298" s="5"/>
      <c r="N298" s="5"/>
      <c r="O298" s="5"/>
      <c r="P298" s="5"/>
      <c r="Q298" s="5"/>
      <c r="R298" s="5"/>
      <c r="S298" s="5"/>
      <c r="T298" s="5"/>
      <c r="U298" s="5"/>
      <c r="V298" s="5"/>
      <c r="W298" s="5"/>
      <c r="X298" s="5"/>
      <c r="Y298" s="5"/>
      <c r="Z298" s="5"/>
    </row>
    <row r="299" ht="13.5" customHeight="1">
      <c r="A299" s="5"/>
      <c r="B299" s="5"/>
      <c r="C299" s="6"/>
      <c r="D299" s="5"/>
      <c r="E299" s="5"/>
      <c r="F299" s="5"/>
      <c r="G299" s="5"/>
      <c r="H299" s="5"/>
      <c r="I299" s="5"/>
      <c r="J299" s="5"/>
      <c r="K299" s="5"/>
      <c r="L299" s="5"/>
      <c r="M299" s="5"/>
      <c r="N299" s="5"/>
      <c r="O299" s="5"/>
      <c r="P299" s="5"/>
      <c r="Q299" s="5"/>
      <c r="R299" s="5"/>
      <c r="S299" s="5"/>
      <c r="T299" s="5"/>
      <c r="U299" s="5"/>
      <c r="V299" s="5"/>
      <c r="W299" s="5"/>
      <c r="X299" s="5"/>
      <c r="Y299" s="5"/>
      <c r="Z299" s="5"/>
    </row>
    <row r="300" ht="13.5" customHeight="1">
      <c r="A300" s="5"/>
      <c r="B300" s="5"/>
      <c r="C300" s="6"/>
      <c r="D300" s="5"/>
      <c r="E300" s="5"/>
      <c r="F300" s="5"/>
      <c r="G300" s="5"/>
      <c r="H300" s="5"/>
      <c r="I300" s="5"/>
      <c r="J300" s="5"/>
      <c r="K300" s="5"/>
      <c r="L300" s="5"/>
      <c r="M300" s="5"/>
      <c r="N300" s="5"/>
      <c r="O300" s="5"/>
      <c r="P300" s="5"/>
      <c r="Q300" s="5"/>
      <c r="R300" s="5"/>
      <c r="S300" s="5"/>
      <c r="T300" s="5"/>
      <c r="U300" s="5"/>
      <c r="V300" s="5"/>
      <c r="W300" s="5"/>
      <c r="X300" s="5"/>
      <c r="Y300" s="5"/>
      <c r="Z300" s="5"/>
    </row>
    <row r="301" ht="13.5" customHeight="1">
      <c r="A301" s="5"/>
      <c r="B301" s="5"/>
      <c r="C301" s="6"/>
      <c r="D301" s="5"/>
      <c r="E301" s="5"/>
      <c r="F301" s="5"/>
      <c r="G301" s="5"/>
      <c r="H301" s="5"/>
      <c r="I301" s="5"/>
      <c r="J301" s="5"/>
      <c r="K301" s="5"/>
      <c r="L301" s="5"/>
      <c r="M301" s="5"/>
      <c r="N301" s="5"/>
      <c r="O301" s="5"/>
      <c r="P301" s="5"/>
      <c r="Q301" s="5"/>
      <c r="R301" s="5"/>
      <c r="S301" s="5"/>
      <c r="T301" s="5"/>
      <c r="U301" s="5"/>
      <c r="V301" s="5"/>
      <c r="W301" s="5"/>
      <c r="X301" s="5"/>
      <c r="Y301" s="5"/>
      <c r="Z301" s="5"/>
    </row>
    <row r="302" ht="13.5" customHeight="1">
      <c r="A302" s="5"/>
      <c r="B302" s="5"/>
      <c r="C302" s="6"/>
      <c r="D302" s="5"/>
      <c r="E302" s="5"/>
      <c r="F302" s="5"/>
      <c r="G302" s="5"/>
      <c r="H302" s="5"/>
      <c r="I302" s="5"/>
      <c r="J302" s="5"/>
      <c r="K302" s="5"/>
      <c r="L302" s="5"/>
      <c r="M302" s="5"/>
      <c r="N302" s="5"/>
      <c r="O302" s="5"/>
      <c r="P302" s="5"/>
      <c r="Q302" s="5"/>
      <c r="R302" s="5"/>
      <c r="S302" s="5"/>
      <c r="T302" s="5"/>
      <c r="U302" s="5"/>
      <c r="V302" s="5"/>
      <c r="W302" s="5"/>
      <c r="X302" s="5"/>
      <c r="Y302" s="5"/>
      <c r="Z302" s="5"/>
    </row>
    <row r="303" ht="13.5" customHeight="1">
      <c r="A303" s="5"/>
      <c r="B303" s="5"/>
      <c r="C303" s="6"/>
      <c r="D303" s="5"/>
      <c r="E303" s="5"/>
      <c r="F303" s="5"/>
      <c r="G303" s="5"/>
      <c r="H303" s="5"/>
      <c r="I303" s="5"/>
      <c r="J303" s="5"/>
      <c r="K303" s="5"/>
      <c r="L303" s="5"/>
      <c r="M303" s="5"/>
      <c r="N303" s="5"/>
      <c r="O303" s="5"/>
      <c r="P303" s="5"/>
      <c r="Q303" s="5"/>
      <c r="R303" s="5"/>
      <c r="S303" s="5"/>
      <c r="T303" s="5"/>
      <c r="U303" s="5"/>
      <c r="V303" s="5"/>
      <c r="W303" s="5"/>
      <c r="X303" s="5"/>
      <c r="Y303" s="5"/>
      <c r="Z303" s="5"/>
    </row>
    <row r="304" ht="13.5" customHeight="1">
      <c r="A304" s="5"/>
      <c r="B304" s="5"/>
      <c r="C304" s="6"/>
      <c r="D304" s="5"/>
      <c r="E304" s="5"/>
      <c r="F304" s="5"/>
      <c r="G304" s="5"/>
      <c r="H304" s="5"/>
      <c r="I304" s="5"/>
      <c r="J304" s="5"/>
      <c r="K304" s="5"/>
      <c r="L304" s="5"/>
      <c r="M304" s="5"/>
      <c r="N304" s="5"/>
      <c r="O304" s="5"/>
      <c r="P304" s="5"/>
      <c r="Q304" s="5"/>
      <c r="R304" s="5"/>
      <c r="S304" s="5"/>
      <c r="T304" s="5"/>
      <c r="U304" s="5"/>
      <c r="V304" s="5"/>
      <c r="W304" s="5"/>
      <c r="X304" s="5"/>
      <c r="Y304" s="5"/>
      <c r="Z304" s="5"/>
    </row>
    <row r="305" ht="13.5" customHeight="1">
      <c r="A305" s="5"/>
      <c r="B305" s="5"/>
      <c r="C305" s="6"/>
      <c r="D305" s="5"/>
      <c r="E305" s="5"/>
      <c r="F305" s="5"/>
      <c r="G305" s="5"/>
      <c r="H305" s="5"/>
      <c r="I305" s="5"/>
      <c r="J305" s="5"/>
      <c r="K305" s="5"/>
      <c r="L305" s="5"/>
      <c r="M305" s="5"/>
      <c r="N305" s="5"/>
      <c r="O305" s="5"/>
      <c r="P305" s="5"/>
      <c r="Q305" s="5"/>
      <c r="R305" s="5"/>
      <c r="S305" s="5"/>
      <c r="T305" s="5"/>
      <c r="U305" s="5"/>
      <c r="V305" s="5"/>
      <c r="W305" s="5"/>
      <c r="X305" s="5"/>
      <c r="Y305" s="5"/>
      <c r="Z305" s="5"/>
    </row>
    <row r="306" ht="13.5" customHeight="1">
      <c r="A306" s="5"/>
      <c r="B306" s="5"/>
      <c r="C306" s="6"/>
      <c r="D306" s="5"/>
      <c r="E306" s="5"/>
      <c r="F306" s="5"/>
      <c r="G306" s="5"/>
      <c r="H306" s="5"/>
      <c r="I306" s="5"/>
      <c r="J306" s="5"/>
      <c r="K306" s="5"/>
      <c r="L306" s="5"/>
      <c r="M306" s="5"/>
      <c r="N306" s="5"/>
      <c r="O306" s="5"/>
      <c r="P306" s="5"/>
      <c r="Q306" s="5"/>
      <c r="R306" s="5"/>
      <c r="S306" s="5"/>
      <c r="T306" s="5"/>
      <c r="U306" s="5"/>
      <c r="V306" s="5"/>
      <c r="W306" s="5"/>
      <c r="X306" s="5"/>
      <c r="Y306" s="5"/>
      <c r="Z306" s="5"/>
    </row>
    <row r="307" ht="13.5" customHeight="1">
      <c r="A307" s="5"/>
      <c r="B307" s="5"/>
      <c r="C307" s="6"/>
      <c r="D307" s="5"/>
      <c r="E307" s="5"/>
      <c r="F307" s="5"/>
      <c r="G307" s="5"/>
      <c r="H307" s="5"/>
      <c r="I307" s="5"/>
      <c r="J307" s="5"/>
      <c r="K307" s="5"/>
      <c r="L307" s="5"/>
      <c r="M307" s="5"/>
      <c r="N307" s="5"/>
      <c r="O307" s="5"/>
      <c r="P307" s="5"/>
      <c r="Q307" s="5"/>
      <c r="R307" s="5"/>
      <c r="S307" s="5"/>
      <c r="T307" s="5"/>
      <c r="U307" s="5"/>
      <c r="V307" s="5"/>
      <c r="W307" s="5"/>
      <c r="X307" s="5"/>
      <c r="Y307" s="5"/>
      <c r="Z307" s="5"/>
    </row>
    <row r="308" ht="13.5" customHeight="1">
      <c r="A308" s="5"/>
      <c r="B308" s="5"/>
      <c r="C308" s="6"/>
      <c r="D308" s="5"/>
      <c r="E308" s="5"/>
      <c r="F308" s="5"/>
      <c r="G308" s="5"/>
      <c r="H308" s="5"/>
      <c r="I308" s="5"/>
      <c r="J308" s="5"/>
      <c r="K308" s="5"/>
      <c r="L308" s="5"/>
      <c r="M308" s="5"/>
      <c r="N308" s="5"/>
      <c r="O308" s="5"/>
      <c r="P308" s="5"/>
      <c r="Q308" s="5"/>
      <c r="R308" s="5"/>
      <c r="S308" s="5"/>
      <c r="T308" s="5"/>
      <c r="U308" s="5"/>
      <c r="V308" s="5"/>
      <c r="W308" s="5"/>
      <c r="X308" s="5"/>
      <c r="Y308" s="5"/>
      <c r="Z308" s="5"/>
    </row>
    <row r="309" ht="13.5" customHeight="1">
      <c r="A309" s="5"/>
      <c r="B309" s="5"/>
      <c r="C309" s="6"/>
      <c r="D309" s="5"/>
      <c r="E309" s="5"/>
      <c r="F309" s="5"/>
      <c r="G309" s="5"/>
      <c r="H309" s="5"/>
      <c r="I309" s="5"/>
      <c r="J309" s="5"/>
      <c r="K309" s="5"/>
      <c r="L309" s="5"/>
      <c r="M309" s="5"/>
      <c r="N309" s="5"/>
      <c r="O309" s="5"/>
      <c r="P309" s="5"/>
      <c r="Q309" s="5"/>
      <c r="R309" s="5"/>
      <c r="S309" s="5"/>
      <c r="T309" s="5"/>
      <c r="U309" s="5"/>
      <c r="V309" s="5"/>
      <c r="W309" s="5"/>
      <c r="X309" s="5"/>
      <c r="Y309" s="5"/>
      <c r="Z309" s="5"/>
    </row>
    <row r="310" ht="13.5" customHeight="1">
      <c r="A310" s="5"/>
      <c r="B310" s="5"/>
      <c r="C310" s="6"/>
      <c r="D310" s="5"/>
      <c r="E310" s="5"/>
      <c r="F310" s="5"/>
      <c r="G310" s="5"/>
      <c r="H310" s="5"/>
      <c r="I310" s="5"/>
      <c r="J310" s="5"/>
      <c r="K310" s="5"/>
      <c r="L310" s="5"/>
      <c r="M310" s="5"/>
      <c r="N310" s="5"/>
      <c r="O310" s="5"/>
      <c r="P310" s="5"/>
      <c r="Q310" s="5"/>
      <c r="R310" s="5"/>
      <c r="S310" s="5"/>
      <c r="T310" s="5"/>
      <c r="U310" s="5"/>
      <c r="V310" s="5"/>
      <c r="W310" s="5"/>
      <c r="X310" s="5"/>
      <c r="Y310" s="5"/>
      <c r="Z310" s="5"/>
    </row>
    <row r="311" ht="13.5" customHeight="1">
      <c r="A311" s="5"/>
      <c r="B311" s="5"/>
      <c r="C311" s="6"/>
      <c r="D311" s="5"/>
      <c r="E311" s="5"/>
      <c r="F311" s="5"/>
      <c r="G311" s="5"/>
      <c r="H311" s="5"/>
      <c r="I311" s="5"/>
      <c r="J311" s="5"/>
      <c r="K311" s="5"/>
      <c r="L311" s="5"/>
      <c r="M311" s="5"/>
      <c r="N311" s="5"/>
      <c r="O311" s="5"/>
      <c r="P311" s="5"/>
      <c r="Q311" s="5"/>
      <c r="R311" s="5"/>
      <c r="S311" s="5"/>
      <c r="T311" s="5"/>
      <c r="U311" s="5"/>
      <c r="V311" s="5"/>
      <c r="W311" s="5"/>
      <c r="X311" s="5"/>
      <c r="Y311" s="5"/>
      <c r="Z311" s="5"/>
    </row>
    <row r="312" ht="13.5" customHeight="1">
      <c r="A312" s="5"/>
      <c r="B312" s="5"/>
      <c r="C312" s="6"/>
      <c r="D312" s="5"/>
      <c r="E312" s="5"/>
      <c r="F312" s="5"/>
      <c r="G312" s="5"/>
      <c r="H312" s="5"/>
      <c r="I312" s="5"/>
      <c r="J312" s="5"/>
      <c r="K312" s="5"/>
      <c r="L312" s="5"/>
      <c r="M312" s="5"/>
      <c r="N312" s="5"/>
      <c r="O312" s="5"/>
      <c r="P312" s="5"/>
      <c r="Q312" s="5"/>
      <c r="R312" s="5"/>
      <c r="S312" s="5"/>
      <c r="T312" s="5"/>
      <c r="U312" s="5"/>
      <c r="V312" s="5"/>
      <c r="W312" s="5"/>
      <c r="X312" s="5"/>
      <c r="Y312" s="5"/>
      <c r="Z312" s="5"/>
    </row>
    <row r="313" ht="13.5" customHeight="1">
      <c r="A313" s="5"/>
      <c r="B313" s="5"/>
      <c r="C313" s="6"/>
      <c r="D313" s="5"/>
      <c r="E313" s="5"/>
      <c r="F313" s="5"/>
      <c r="G313" s="5"/>
      <c r="H313" s="5"/>
      <c r="I313" s="5"/>
      <c r="J313" s="5"/>
      <c r="K313" s="5"/>
      <c r="L313" s="5"/>
      <c r="M313" s="5"/>
      <c r="N313" s="5"/>
      <c r="O313" s="5"/>
      <c r="P313" s="5"/>
      <c r="Q313" s="5"/>
      <c r="R313" s="5"/>
      <c r="S313" s="5"/>
      <c r="T313" s="5"/>
      <c r="U313" s="5"/>
      <c r="V313" s="5"/>
      <c r="W313" s="5"/>
      <c r="X313" s="5"/>
      <c r="Y313" s="5"/>
      <c r="Z313" s="5"/>
    </row>
    <row r="314" ht="13.5" customHeight="1">
      <c r="A314" s="5"/>
      <c r="B314" s="5"/>
      <c r="C314" s="6"/>
      <c r="D314" s="5"/>
      <c r="E314" s="5"/>
      <c r="F314" s="5"/>
      <c r="G314" s="5"/>
      <c r="H314" s="5"/>
      <c r="I314" s="5"/>
      <c r="J314" s="5"/>
      <c r="K314" s="5"/>
      <c r="L314" s="5"/>
      <c r="M314" s="5"/>
      <c r="N314" s="5"/>
      <c r="O314" s="5"/>
      <c r="P314" s="5"/>
      <c r="Q314" s="5"/>
      <c r="R314" s="5"/>
      <c r="S314" s="5"/>
      <c r="T314" s="5"/>
      <c r="U314" s="5"/>
      <c r="V314" s="5"/>
      <c r="W314" s="5"/>
      <c r="X314" s="5"/>
      <c r="Y314" s="5"/>
      <c r="Z314" s="5"/>
    </row>
    <row r="315" ht="13.5" customHeight="1">
      <c r="A315" s="5"/>
      <c r="B315" s="5"/>
      <c r="C315" s="6"/>
      <c r="D315" s="5"/>
      <c r="E315" s="5"/>
      <c r="F315" s="5"/>
      <c r="G315" s="5"/>
      <c r="H315" s="5"/>
      <c r="I315" s="5"/>
      <c r="J315" s="5"/>
      <c r="K315" s="5"/>
      <c r="L315" s="5"/>
      <c r="M315" s="5"/>
      <c r="N315" s="5"/>
      <c r="O315" s="5"/>
      <c r="P315" s="5"/>
      <c r="Q315" s="5"/>
      <c r="R315" s="5"/>
      <c r="S315" s="5"/>
      <c r="T315" s="5"/>
      <c r="U315" s="5"/>
      <c r="V315" s="5"/>
      <c r="W315" s="5"/>
      <c r="X315" s="5"/>
      <c r="Y315" s="5"/>
      <c r="Z315" s="5"/>
    </row>
    <row r="316" ht="13.5" customHeight="1">
      <c r="A316" s="5"/>
      <c r="B316" s="5"/>
      <c r="C316" s="6"/>
      <c r="D316" s="5"/>
      <c r="E316" s="5"/>
      <c r="F316" s="5"/>
      <c r="G316" s="5"/>
      <c r="H316" s="5"/>
      <c r="I316" s="5"/>
      <c r="J316" s="5"/>
      <c r="K316" s="5"/>
      <c r="L316" s="5"/>
      <c r="M316" s="5"/>
      <c r="N316" s="5"/>
      <c r="O316" s="5"/>
      <c r="P316" s="5"/>
      <c r="Q316" s="5"/>
      <c r="R316" s="5"/>
      <c r="S316" s="5"/>
      <c r="T316" s="5"/>
      <c r="U316" s="5"/>
      <c r="V316" s="5"/>
      <c r="W316" s="5"/>
      <c r="X316" s="5"/>
      <c r="Y316" s="5"/>
      <c r="Z316" s="5"/>
    </row>
    <row r="317" ht="13.5" customHeight="1">
      <c r="A317" s="5"/>
      <c r="B317" s="5"/>
      <c r="C317" s="6"/>
      <c r="D317" s="5"/>
      <c r="E317" s="5"/>
      <c r="F317" s="5"/>
      <c r="G317" s="5"/>
      <c r="H317" s="5"/>
      <c r="I317" s="5"/>
      <c r="J317" s="5"/>
      <c r="K317" s="5"/>
      <c r="L317" s="5"/>
      <c r="M317" s="5"/>
      <c r="N317" s="5"/>
      <c r="O317" s="5"/>
      <c r="P317" s="5"/>
      <c r="Q317" s="5"/>
      <c r="R317" s="5"/>
      <c r="S317" s="5"/>
      <c r="T317" s="5"/>
      <c r="U317" s="5"/>
      <c r="V317" s="5"/>
      <c r="W317" s="5"/>
      <c r="X317" s="5"/>
      <c r="Y317" s="5"/>
      <c r="Z317" s="5"/>
    </row>
    <row r="318" ht="13.5" customHeight="1">
      <c r="A318" s="5"/>
      <c r="B318" s="5"/>
      <c r="C318" s="6"/>
      <c r="D318" s="5"/>
      <c r="E318" s="5"/>
      <c r="F318" s="5"/>
      <c r="G318" s="5"/>
      <c r="H318" s="5"/>
      <c r="I318" s="5"/>
      <c r="J318" s="5"/>
      <c r="K318" s="5"/>
      <c r="L318" s="5"/>
      <c r="M318" s="5"/>
      <c r="N318" s="5"/>
      <c r="O318" s="5"/>
      <c r="P318" s="5"/>
      <c r="Q318" s="5"/>
      <c r="R318" s="5"/>
      <c r="S318" s="5"/>
      <c r="T318" s="5"/>
      <c r="U318" s="5"/>
      <c r="V318" s="5"/>
      <c r="W318" s="5"/>
      <c r="X318" s="5"/>
      <c r="Y318" s="5"/>
      <c r="Z318" s="5"/>
    </row>
    <row r="319" ht="13.5" customHeight="1">
      <c r="A319" s="5"/>
      <c r="B319" s="5"/>
      <c r="C319" s="6"/>
      <c r="D319" s="5"/>
      <c r="E319" s="5"/>
      <c r="F319" s="5"/>
      <c r="G319" s="5"/>
      <c r="H319" s="5"/>
      <c r="I319" s="5"/>
      <c r="J319" s="5"/>
      <c r="K319" s="5"/>
      <c r="L319" s="5"/>
      <c r="M319" s="5"/>
      <c r="N319" s="5"/>
      <c r="O319" s="5"/>
      <c r="P319" s="5"/>
      <c r="Q319" s="5"/>
      <c r="R319" s="5"/>
      <c r="S319" s="5"/>
      <c r="T319" s="5"/>
      <c r="U319" s="5"/>
      <c r="V319" s="5"/>
      <c r="W319" s="5"/>
      <c r="X319" s="5"/>
      <c r="Y319" s="5"/>
      <c r="Z319" s="5"/>
    </row>
    <row r="320" ht="13.5" customHeight="1">
      <c r="A320" s="5"/>
      <c r="B320" s="5"/>
      <c r="C320" s="6"/>
      <c r="D320" s="5"/>
      <c r="E320" s="5"/>
      <c r="F320" s="5"/>
      <c r="G320" s="5"/>
      <c r="H320" s="5"/>
      <c r="I320" s="5"/>
      <c r="J320" s="5"/>
      <c r="K320" s="5"/>
      <c r="L320" s="5"/>
      <c r="M320" s="5"/>
      <c r="N320" s="5"/>
      <c r="O320" s="5"/>
      <c r="P320" s="5"/>
      <c r="Q320" s="5"/>
      <c r="R320" s="5"/>
      <c r="S320" s="5"/>
      <c r="T320" s="5"/>
      <c r="U320" s="5"/>
      <c r="V320" s="5"/>
      <c r="W320" s="5"/>
      <c r="X320" s="5"/>
      <c r="Y320" s="5"/>
      <c r="Z320" s="5"/>
    </row>
    <row r="321" ht="13.5" customHeight="1">
      <c r="A321" s="5"/>
      <c r="B321" s="5"/>
      <c r="C321" s="6"/>
      <c r="D321" s="5"/>
      <c r="E321" s="5"/>
      <c r="F321" s="5"/>
      <c r="G321" s="5"/>
      <c r="H321" s="5"/>
      <c r="I321" s="5"/>
      <c r="J321" s="5"/>
      <c r="K321" s="5"/>
      <c r="L321" s="5"/>
      <c r="M321" s="5"/>
      <c r="N321" s="5"/>
      <c r="O321" s="5"/>
      <c r="P321" s="5"/>
      <c r="Q321" s="5"/>
      <c r="R321" s="5"/>
      <c r="S321" s="5"/>
      <c r="T321" s="5"/>
      <c r="U321" s="5"/>
      <c r="V321" s="5"/>
      <c r="W321" s="5"/>
      <c r="X321" s="5"/>
      <c r="Y321" s="5"/>
      <c r="Z321" s="5"/>
    </row>
    <row r="322" ht="13.5" customHeight="1">
      <c r="A322" s="5"/>
      <c r="B322" s="5"/>
      <c r="C322" s="6"/>
      <c r="D322" s="5"/>
      <c r="E322" s="5"/>
      <c r="F322" s="5"/>
      <c r="G322" s="5"/>
      <c r="H322" s="5"/>
      <c r="I322" s="5"/>
      <c r="J322" s="5"/>
      <c r="K322" s="5"/>
      <c r="L322" s="5"/>
      <c r="M322" s="5"/>
      <c r="N322" s="5"/>
      <c r="O322" s="5"/>
      <c r="P322" s="5"/>
      <c r="Q322" s="5"/>
      <c r="R322" s="5"/>
      <c r="S322" s="5"/>
      <c r="T322" s="5"/>
      <c r="U322" s="5"/>
      <c r="V322" s="5"/>
      <c r="W322" s="5"/>
      <c r="X322" s="5"/>
      <c r="Y322" s="5"/>
      <c r="Z322" s="5"/>
    </row>
    <row r="323" ht="13.5" customHeight="1">
      <c r="A323" s="5"/>
      <c r="B323" s="5"/>
      <c r="C323" s="6"/>
      <c r="D323" s="5"/>
      <c r="E323" s="5"/>
      <c r="F323" s="5"/>
      <c r="G323" s="5"/>
      <c r="H323" s="5"/>
      <c r="I323" s="5"/>
      <c r="J323" s="5"/>
      <c r="K323" s="5"/>
      <c r="L323" s="5"/>
      <c r="M323" s="5"/>
      <c r="N323" s="5"/>
      <c r="O323" s="5"/>
      <c r="P323" s="5"/>
      <c r="Q323" s="5"/>
      <c r="R323" s="5"/>
      <c r="S323" s="5"/>
      <c r="T323" s="5"/>
      <c r="U323" s="5"/>
      <c r="V323" s="5"/>
      <c r="W323" s="5"/>
      <c r="X323" s="5"/>
      <c r="Y323" s="5"/>
      <c r="Z323" s="5"/>
    </row>
    <row r="324" ht="13.5" customHeight="1">
      <c r="A324" s="5"/>
      <c r="B324" s="5"/>
      <c r="C324" s="6"/>
      <c r="D324" s="5"/>
      <c r="E324" s="5"/>
      <c r="F324" s="5"/>
      <c r="G324" s="5"/>
      <c r="H324" s="5"/>
      <c r="I324" s="5"/>
      <c r="J324" s="5"/>
      <c r="K324" s="5"/>
      <c r="L324" s="5"/>
      <c r="M324" s="5"/>
      <c r="N324" s="5"/>
      <c r="O324" s="5"/>
      <c r="P324" s="5"/>
      <c r="Q324" s="5"/>
      <c r="R324" s="5"/>
      <c r="S324" s="5"/>
      <c r="T324" s="5"/>
      <c r="U324" s="5"/>
      <c r="V324" s="5"/>
      <c r="W324" s="5"/>
      <c r="X324" s="5"/>
      <c r="Y324" s="5"/>
      <c r="Z324" s="5"/>
    </row>
    <row r="325" ht="13.5" customHeight="1">
      <c r="A325" s="5"/>
      <c r="B325" s="5"/>
      <c r="C325" s="6"/>
      <c r="D325" s="5"/>
      <c r="E325" s="5"/>
      <c r="F325" s="5"/>
      <c r="G325" s="5"/>
      <c r="H325" s="5"/>
      <c r="I325" s="5"/>
      <c r="J325" s="5"/>
      <c r="K325" s="5"/>
      <c r="L325" s="5"/>
      <c r="M325" s="5"/>
      <c r="N325" s="5"/>
      <c r="O325" s="5"/>
      <c r="P325" s="5"/>
      <c r="Q325" s="5"/>
      <c r="R325" s="5"/>
      <c r="S325" s="5"/>
      <c r="T325" s="5"/>
      <c r="U325" s="5"/>
      <c r="V325" s="5"/>
      <c r="W325" s="5"/>
      <c r="X325" s="5"/>
      <c r="Y325" s="5"/>
      <c r="Z325" s="5"/>
    </row>
    <row r="326" ht="13.5" customHeight="1">
      <c r="A326" s="5"/>
      <c r="B326" s="5"/>
      <c r="C326" s="6"/>
      <c r="D326" s="5"/>
      <c r="E326" s="5"/>
      <c r="F326" s="5"/>
      <c r="G326" s="5"/>
      <c r="H326" s="5"/>
      <c r="I326" s="5"/>
      <c r="J326" s="5"/>
      <c r="K326" s="5"/>
      <c r="L326" s="5"/>
      <c r="M326" s="5"/>
      <c r="N326" s="5"/>
      <c r="O326" s="5"/>
      <c r="P326" s="5"/>
      <c r="Q326" s="5"/>
      <c r="R326" s="5"/>
      <c r="S326" s="5"/>
      <c r="T326" s="5"/>
      <c r="U326" s="5"/>
      <c r="V326" s="5"/>
      <c r="W326" s="5"/>
      <c r="X326" s="5"/>
      <c r="Y326" s="5"/>
      <c r="Z326" s="5"/>
    </row>
    <row r="327" ht="13.5" customHeight="1">
      <c r="A327" s="5"/>
      <c r="B327" s="5"/>
      <c r="C327" s="6"/>
      <c r="D327" s="5"/>
      <c r="E327" s="5"/>
      <c r="F327" s="5"/>
      <c r="G327" s="5"/>
      <c r="H327" s="5"/>
      <c r="I327" s="5"/>
      <c r="J327" s="5"/>
      <c r="K327" s="5"/>
      <c r="L327" s="5"/>
      <c r="M327" s="5"/>
      <c r="N327" s="5"/>
      <c r="O327" s="5"/>
      <c r="P327" s="5"/>
      <c r="Q327" s="5"/>
      <c r="R327" s="5"/>
      <c r="S327" s="5"/>
      <c r="T327" s="5"/>
      <c r="U327" s="5"/>
      <c r="V327" s="5"/>
      <c r="W327" s="5"/>
      <c r="X327" s="5"/>
      <c r="Y327" s="5"/>
      <c r="Z327" s="5"/>
    </row>
    <row r="328" ht="13.5" customHeight="1">
      <c r="A328" s="5"/>
      <c r="B328" s="5"/>
      <c r="C328" s="6"/>
      <c r="D328" s="5"/>
      <c r="E328" s="5"/>
      <c r="F328" s="5"/>
      <c r="G328" s="5"/>
      <c r="H328" s="5"/>
      <c r="I328" s="5"/>
      <c r="J328" s="5"/>
      <c r="K328" s="5"/>
      <c r="L328" s="5"/>
      <c r="M328" s="5"/>
      <c r="N328" s="5"/>
      <c r="O328" s="5"/>
      <c r="P328" s="5"/>
      <c r="Q328" s="5"/>
      <c r="R328" s="5"/>
      <c r="S328" s="5"/>
      <c r="T328" s="5"/>
      <c r="U328" s="5"/>
      <c r="V328" s="5"/>
      <c r="W328" s="5"/>
      <c r="X328" s="5"/>
      <c r="Y328" s="5"/>
      <c r="Z328" s="5"/>
    </row>
    <row r="329" ht="13.5" customHeight="1">
      <c r="A329" s="5"/>
      <c r="B329" s="5"/>
      <c r="C329" s="6"/>
      <c r="D329" s="5"/>
      <c r="E329" s="5"/>
      <c r="F329" s="5"/>
      <c r="G329" s="5"/>
      <c r="H329" s="5"/>
      <c r="I329" s="5"/>
      <c r="J329" s="5"/>
      <c r="K329" s="5"/>
      <c r="L329" s="5"/>
      <c r="M329" s="5"/>
      <c r="N329" s="5"/>
      <c r="O329" s="5"/>
      <c r="P329" s="5"/>
      <c r="Q329" s="5"/>
      <c r="R329" s="5"/>
      <c r="S329" s="5"/>
      <c r="T329" s="5"/>
      <c r="U329" s="5"/>
      <c r="V329" s="5"/>
      <c r="W329" s="5"/>
      <c r="X329" s="5"/>
      <c r="Y329" s="5"/>
      <c r="Z329" s="5"/>
    </row>
    <row r="330" ht="13.5" customHeight="1">
      <c r="A330" s="5"/>
      <c r="B330" s="5"/>
      <c r="C330" s="6"/>
      <c r="D330" s="5"/>
      <c r="E330" s="5"/>
      <c r="F330" s="5"/>
      <c r="G330" s="5"/>
      <c r="H330" s="5"/>
      <c r="I330" s="5"/>
      <c r="J330" s="5"/>
      <c r="K330" s="5"/>
      <c r="L330" s="5"/>
      <c r="M330" s="5"/>
      <c r="N330" s="5"/>
      <c r="O330" s="5"/>
      <c r="P330" s="5"/>
      <c r="Q330" s="5"/>
      <c r="R330" s="5"/>
      <c r="S330" s="5"/>
      <c r="T330" s="5"/>
      <c r="U330" s="5"/>
      <c r="V330" s="5"/>
      <c r="W330" s="5"/>
      <c r="X330" s="5"/>
      <c r="Y330" s="5"/>
      <c r="Z330" s="5"/>
    </row>
    <row r="331" ht="13.5" customHeight="1">
      <c r="A331" s="5"/>
      <c r="B331" s="5"/>
      <c r="C331" s="6"/>
      <c r="D331" s="5"/>
      <c r="E331" s="5"/>
      <c r="F331" s="5"/>
      <c r="G331" s="5"/>
      <c r="H331" s="5"/>
      <c r="I331" s="5"/>
      <c r="J331" s="5"/>
      <c r="K331" s="5"/>
      <c r="L331" s="5"/>
      <c r="M331" s="5"/>
      <c r="N331" s="5"/>
      <c r="O331" s="5"/>
      <c r="P331" s="5"/>
      <c r="Q331" s="5"/>
      <c r="R331" s="5"/>
      <c r="S331" s="5"/>
      <c r="T331" s="5"/>
      <c r="U331" s="5"/>
      <c r="V331" s="5"/>
      <c r="W331" s="5"/>
      <c r="X331" s="5"/>
      <c r="Y331" s="5"/>
      <c r="Z331" s="5"/>
    </row>
    <row r="332" ht="13.5" customHeight="1">
      <c r="A332" s="5"/>
      <c r="B332" s="5"/>
      <c r="C332" s="6"/>
      <c r="D332" s="5"/>
      <c r="E332" s="5"/>
      <c r="F332" s="5"/>
      <c r="G332" s="5"/>
      <c r="H332" s="5"/>
      <c r="I332" s="5"/>
      <c r="J332" s="5"/>
      <c r="K332" s="5"/>
      <c r="L332" s="5"/>
      <c r="M332" s="5"/>
      <c r="N332" s="5"/>
      <c r="O332" s="5"/>
      <c r="P332" s="5"/>
      <c r="Q332" s="5"/>
      <c r="R332" s="5"/>
      <c r="S332" s="5"/>
      <c r="T332" s="5"/>
      <c r="U332" s="5"/>
      <c r="V332" s="5"/>
      <c r="W332" s="5"/>
      <c r="X332" s="5"/>
      <c r="Y332" s="5"/>
      <c r="Z332" s="5"/>
    </row>
    <row r="333" ht="13.5" customHeight="1">
      <c r="A333" s="5"/>
      <c r="B333" s="5"/>
      <c r="C333" s="6"/>
      <c r="D333" s="5"/>
      <c r="E333" s="5"/>
      <c r="F333" s="5"/>
      <c r="G333" s="5"/>
      <c r="H333" s="5"/>
      <c r="I333" s="5"/>
      <c r="J333" s="5"/>
      <c r="K333" s="5"/>
      <c r="L333" s="5"/>
      <c r="M333" s="5"/>
      <c r="N333" s="5"/>
      <c r="O333" s="5"/>
      <c r="P333" s="5"/>
      <c r="Q333" s="5"/>
      <c r="R333" s="5"/>
      <c r="S333" s="5"/>
      <c r="T333" s="5"/>
      <c r="U333" s="5"/>
      <c r="V333" s="5"/>
      <c r="W333" s="5"/>
      <c r="X333" s="5"/>
      <c r="Y333" s="5"/>
      <c r="Z333" s="5"/>
    </row>
    <row r="334" ht="13.5" customHeight="1">
      <c r="A334" s="5"/>
      <c r="B334" s="5"/>
      <c r="C334" s="6"/>
      <c r="D334" s="5"/>
      <c r="E334" s="5"/>
      <c r="F334" s="5"/>
      <c r="G334" s="5"/>
      <c r="H334" s="5"/>
      <c r="I334" s="5"/>
      <c r="J334" s="5"/>
      <c r="K334" s="5"/>
      <c r="L334" s="5"/>
      <c r="M334" s="5"/>
      <c r="N334" s="5"/>
      <c r="O334" s="5"/>
      <c r="P334" s="5"/>
      <c r="Q334" s="5"/>
      <c r="R334" s="5"/>
      <c r="S334" s="5"/>
      <c r="T334" s="5"/>
      <c r="U334" s="5"/>
      <c r="V334" s="5"/>
      <c r="W334" s="5"/>
      <c r="X334" s="5"/>
      <c r="Y334" s="5"/>
      <c r="Z334" s="5"/>
    </row>
    <row r="335" ht="13.5" customHeight="1">
      <c r="A335" s="5"/>
      <c r="B335" s="5"/>
      <c r="C335" s="6"/>
      <c r="D335" s="5"/>
      <c r="E335" s="5"/>
      <c r="F335" s="5"/>
      <c r="G335" s="5"/>
      <c r="H335" s="5"/>
      <c r="I335" s="5"/>
      <c r="J335" s="5"/>
      <c r="K335" s="5"/>
      <c r="L335" s="5"/>
      <c r="M335" s="5"/>
      <c r="N335" s="5"/>
      <c r="O335" s="5"/>
      <c r="P335" s="5"/>
      <c r="Q335" s="5"/>
      <c r="R335" s="5"/>
      <c r="S335" s="5"/>
      <c r="T335" s="5"/>
      <c r="U335" s="5"/>
      <c r="V335" s="5"/>
      <c r="W335" s="5"/>
      <c r="X335" s="5"/>
      <c r="Y335" s="5"/>
      <c r="Z335" s="5"/>
    </row>
    <row r="336" ht="13.5" customHeight="1">
      <c r="A336" s="5"/>
      <c r="B336" s="5"/>
      <c r="C336" s="6"/>
      <c r="D336" s="5"/>
      <c r="E336" s="5"/>
      <c r="F336" s="5"/>
      <c r="G336" s="5"/>
      <c r="H336" s="5"/>
      <c r="I336" s="5"/>
      <c r="J336" s="5"/>
      <c r="K336" s="5"/>
      <c r="L336" s="5"/>
      <c r="M336" s="5"/>
      <c r="N336" s="5"/>
      <c r="O336" s="5"/>
      <c r="P336" s="5"/>
      <c r="Q336" s="5"/>
      <c r="R336" s="5"/>
      <c r="S336" s="5"/>
      <c r="T336" s="5"/>
      <c r="U336" s="5"/>
      <c r="V336" s="5"/>
      <c r="W336" s="5"/>
      <c r="X336" s="5"/>
      <c r="Y336" s="5"/>
      <c r="Z336" s="5"/>
    </row>
    <row r="337" ht="13.5" customHeight="1">
      <c r="A337" s="5"/>
      <c r="B337" s="5"/>
      <c r="C337" s="6"/>
      <c r="D337" s="5"/>
      <c r="E337" s="5"/>
      <c r="F337" s="5"/>
      <c r="G337" s="5"/>
      <c r="H337" s="5"/>
      <c r="I337" s="5"/>
      <c r="J337" s="5"/>
      <c r="K337" s="5"/>
      <c r="L337" s="5"/>
      <c r="M337" s="5"/>
      <c r="N337" s="5"/>
      <c r="O337" s="5"/>
      <c r="P337" s="5"/>
      <c r="Q337" s="5"/>
      <c r="R337" s="5"/>
      <c r="S337" s="5"/>
      <c r="T337" s="5"/>
      <c r="U337" s="5"/>
      <c r="V337" s="5"/>
      <c r="W337" s="5"/>
      <c r="X337" s="5"/>
      <c r="Y337" s="5"/>
      <c r="Z337" s="5"/>
    </row>
    <row r="338" ht="13.5" customHeight="1">
      <c r="A338" s="5"/>
      <c r="B338" s="5"/>
      <c r="C338" s="6"/>
      <c r="D338" s="5"/>
      <c r="E338" s="5"/>
      <c r="F338" s="5"/>
      <c r="G338" s="5"/>
      <c r="H338" s="5"/>
      <c r="I338" s="5"/>
      <c r="J338" s="5"/>
      <c r="K338" s="5"/>
      <c r="L338" s="5"/>
      <c r="M338" s="5"/>
      <c r="N338" s="5"/>
      <c r="O338" s="5"/>
      <c r="P338" s="5"/>
      <c r="Q338" s="5"/>
      <c r="R338" s="5"/>
      <c r="S338" s="5"/>
      <c r="T338" s="5"/>
      <c r="U338" s="5"/>
      <c r="V338" s="5"/>
      <c r="W338" s="5"/>
      <c r="X338" s="5"/>
      <c r="Y338" s="5"/>
      <c r="Z338" s="5"/>
    </row>
    <row r="339" ht="13.5" customHeight="1">
      <c r="A339" s="5"/>
      <c r="B339" s="5"/>
      <c r="C339" s="6"/>
      <c r="D339" s="5"/>
      <c r="E339" s="5"/>
      <c r="F339" s="5"/>
      <c r="G339" s="5"/>
      <c r="H339" s="5"/>
      <c r="I339" s="5"/>
      <c r="J339" s="5"/>
      <c r="K339" s="5"/>
      <c r="L339" s="5"/>
      <c r="M339" s="5"/>
      <c r="N339" s="5"/>
      <c r="O339" s="5"/>
      <c r="P339" s="5"/>
      <c r="Q339" s="5"/>
      <c r="R339" s="5"/>
      <c r="S339" s="5"/>
      <c r="T339" s="5"/>
      <c r="U339" s="5"/>
      <c r="V339" s="5"/>
      <c r="W339" s="5"/>
      <c r="X339" s="5"/>
      <c r="Y339" s="5"/>
      <c r="Z339" s="5"/>
    </row>
    <row r="340" ht="13.5" customHeight="1">
      <c r="A340" s="5"/>
      <c r="B340" s="5"/>
      <c r="C340" s="6"/>
      <c r="D340" s="5"/>
      <c r="E340" s="5"/>
      <c r="F340" s="5"/>
      <c r="G340" s="5"/>
      <c r="H340" s="5"/>
      <c r="I340" s="5"/>
      <c r="J340" s="5"/>
      <c r="K340" s="5"/>
      <c r="L340" s="5"/>
      <c r="M340" s="5"/>
      <c r="N340" s="5"/>
      <c r="O340" s="5"/>
      <c r="P340" s="5"/>
      <c r="Q340" s="5"/>
      <c r="R340" s="5"/>
      <c r="S340" s="5"/>
      <c r="T340" s="5"/>
      <c r="U340" s="5"/>
      <c r="V340" s="5"/>
      <c r="W340" s="5"/>
      <c r="X340" s="5"/>
      <c r="Y340" s="5"/>
      <c r="Z340" s="5"/>
    </row>
    <row r="341" ht="13.5" customHeight="1">
      <c r="A341" s="5"/>
      <c r="B341" s="5"/>
      <c r="C341" s="6"/>
      <c r="D341" s="5"/>
      <c r="E341" s="5"/>
      <c r="F341" s="5"/>
      <c r="G341" s="5"/>
      <c r="H341" s="5"/>
      <c r="I341" s="5"/>
      <c r="J341" s="5"/>
      <c r="K341" s="5"/>
      <c r="L341" s="5"/>
      <c r="M341" s="5"/>
      <c r="N341" s="5"/>
      <c r="O341" s="5"/>
      <c r="P341" s="5"/>
      <c r="Q341" s="5"/>
      <c r="R341" s="5"/>
      <c r="S341" s="5"/>
      <c r="T341" s="5"/>
      <c r="U341" s="5"/>
      <c r="V341" s="5"/>
      <c r="W341" s="5"/>
      <c r="X341" s="5"/>
      <c r="Y341" s="5"/>
      <c r="Z341" s="5"/>
    </row>
    <row r="342" ht="13.5" customHeight="1">
      <c r="A342" s="5"/>
      <c r="B342" s="5"/>
      <c r="C342" s="6"/>
      <c r="D342" s="5"/>
      <c r="E342" s="5"/>
      <c r="F342" s="5"/>
      <c r="G342" s="5"/>
      <c r="H342" s="5"/>
      <c r="I342" s="5"/>
      <c r="J342" s="5"/>
      <c r="K342" s="5"/>
      <c r="L342" s="5"/>
      <c r="M342" s="5"/>
      <c r="N342" s="5"/>
      <c r="O342" s="5"/>
      <c r="P342" s="5"/>
      <c r="Q342" s="5"/>
      <c r="R342" s="5"/>
      <c r="S342" s="5"/>
      <c r="T342" s="5"/>
      <c r="U342" s="5"/>
      <c r="V342" s="5"/>
      <c r="W342" s="5"/>
      <c r="X342" s="5"/>
      <c r="Y342" s="5"/>
      <c r="Z342" s="5"/>
    </row>
    <row r="343" ht="13.5" customHeight="1">
      <c r="A343" s="5"/>
      <c r="B343" s="5"/>
      <c r="C343" s="6"/>
      <c r="D343" s="5"/>
      <c r="E343" s="5"/>
      <c r="F343" s="5"/>
      <c r="G343" s="5"/>
      <c r="H343" s="5"/>
      <c r="I343" s="5"/>
      <c r="J343" s="5"/>
      <c r="K343" s="5"/>
      <c r="L343" s="5"/>
      <c r="M343" s="5"/>
      <c r="N343" s="5"/>
      <c r="O343" s="5"/>
      <c r="P343" s="5"/>
      <c r="Q343" s="5"/>
      <c r="R343" s="5"/>
      <c r="S343" s="5"/>
      <c r="T343" s="5"/>
      <c r="U343" s="5"/>
      <c r="V343" s="5"/>
      <c r="W343" s="5"/>
      <c r="X343" s="5"/>
      <c r="Y343" s="5"/>
      <c r="Z343" s="5"/>
    </row>
    <row r="344" ht="13.5" customHeight="1">
      <c r="A344" s="5"/>
      <c r="B344" s="5"/>
      <c r="C344" s="6"/>
      <c r="D344" s="5"/>
      <c r="E344" s="5"/>
      <c r="F344" s="5"/>
      <c r="G344" s="5"/>
      <c r="H344" s="5"/>
      <c r="I344" s="5"/>
      <c r="J344" s="5"/>
      <c r="K344" s="5"/>
      <c r="L344" s="5"/>
      <c r="M344" s="5"/>
      <c r="N344" s="5"/>
      <c r="O344" s="5"/>
      <c r="P344" s="5"/>
      <c r="Q344" s="5"/>
      <c r="R344" s="5"/>
      <c r="S344" s="5"/>
      <c r="T344" s="5"/>
      <c r="U344" s="5"/>
      <c r="V344" s="5"/>
      <c r="W344" s="5"/>
      <c r="X344" s="5"/>
      <c r="Y344" s="5"/>
      <c r="Z344" s="5"/>
    </row>
    <row r="345" ht="13.5" customHeight="1">
      <c r="A345" s="5"/>
      <c r="B345" s="5"/>
      <c r="C345" s="6"/>
      <c r="D345" s="5"/>
      <c r="E345" s="5"/>
      <c r="F345" s="5"/>
      <c r="G345" s="5"/>
      <c r="H345" s="5"/>
      <c r="I345" s="5"/>
      <c r="J345" s="5"/>
      <c r="K345" s="5"/>
      <c r="L345" s="5"/>
      <c r="M345" s="5"/>
      <c r="N345" s="5"/>
      <c r="O345" s="5"/>
      <c r="P345" s="5"/>
      <c r="Q345" s="5"/>
      <c r="R345" s="5"/>
      <c r="S345" s="5"/>
      <c r="T345" s="5"/>
      <c r="U345" s="5"/>
      <c r="V345" s="5"/>
      <c r="W345" s="5"/>
      <c r="X345" s="5"/>
      <c r="Y345" s="5"/>
      <c r="Z345" s="5"/>
    </row>
    <row r="346" ht="13.5" customHeight="1">
      <c r="A346" s="5"/>
      <c r="B346" s="5"/>
      <c r="C346" s="6"/>
      <c r="D346" s="5"/>
      <c r="E346" s="5"/>
      <c r="F346" s="5"/>
      <c r="G346" s="5"/>
      <c r="H346" s="5"/>
      <c r="I346" s="5"/>
      <c r="J346" s="5"/>
      <c r="K346" s="5"/>
      <c r="L346" s="5"/>
      <c r="M346" s="5"/>
      <c r="N346" s="5"/>
      <c r="O346" s="5"/>
      <c r="P346" s="5"/>
      <c r="Q346" s="5"/>
      <c r="R346" s="5"/>
      <c r="S346" s="5"/>
      <c r="T346" s="5"/>
      <c r="U346" s="5"/>
      <c r="V346" s="5"/>
      <c r="W346" s="5"/>
      <c r="X346" s="5"/>
      <c r="Y346" s="5"/>
      <c r="Z346" s="5"/>
    </row>
    <row r="347" ht="13.5" customHeight="1">
      <c r="A347" s="5"/>
      <c r="B347" s="5"/>
      <c r="C347" s="6"/>
      <c r="D347" s="5"/>
      <c r="E347" s="5"/>
      <c r="F347" s="5"/>
      <c r="G347" s="5"/>
      <c r="H347" s="5"/>
      <c r="I347" s="5"/>
      <c r="J347" s="5"/>
      <c r="K347" s="5"/>
      <c r="L347" s="5"/>
      <c r="M347" s="5"/>
      <c r="N347" s="5"/>
      <c r="O347" s="5"/>
      <c r="P347" s="5"/>
      <c r="Q347" s="5"/>
      <c r="R347" s="5"/>
      <c r="S347" s="5"/>
      <c r="T347" s="5"/>
      <c r="U347" s="5"/>
      <c r="V347" s="5"/>
      <c r="W347" s="5"/>
      <c r="X347" s="5"/>
      <c r="Y347" s="5"/>
      <c r="Z347" s="5"/>
    </row>
    <row r="348" ht="13.5" customHeight="1">
      <c r="A348" s="5"/>
      <c r="B348" s="5"/>
      <c r="C348" s="6"/>
      <c r="D348" s="5"/>
      <c r="E348" s="5"/>
      <c r="F348" s="5"/>
      <c r="G348" s="5"/>
      <c r="H348" s="5"/>
      <c r="I348" s="5"/>
      <c r="J348" s="5"/>
      <c r="K348" s="5"/>
      <c r="L348" s="5"/>
      <c r="M348" s="5"/>
      <c r="N348" s="5"/>
      <c r="O348" s="5"/>
      <c r="P348" s="5"/>
      <c r="Q348" s="5"/>
      <c r="R348" s="5"/>
      <c r="S348" s="5"/>
      <c r="T348" s="5"/>
      <c r="U348" s="5"/>
      <c r="V348" s="5"/>
      <c r="W348" s="5"/>
      <c r="X348" s="5"/>
      <c r="Y348" s="5"/>
      <c r="Z348" s="5"/>
    </row>
    <row r="349" ht="13.5" customHeight="1">
      <c r="A349" s="5"/>
      <c r="B349" s="5"/>
      <c r="C349" s="6"/>
      <c r="D349" s="5"/>
      <c r="E349" s="5"/>
      <c r="F349" s="5"/>
      <c r="G349" s="5"/>
      <c r="H349" s="5"/>
      <c r="I349" s="5"/>
      <c r="J349" s="5"/>
      <c r="K349" s="5"/>
      <c r="L349" s="5"/>
      <c r="M349" s="5"/>
      <c r="N349" s="5"/>
      <c r="O349" s="5"/>
      <c r="P349" s="5"/>
      <c r="Q349" s="5"/>
      <c r="R349" s="5"/>
      <c r="S349" s="5"/>
      <c r="T349" s="5"/>
      <c r="U349" s="5"/>
      <c r="V349" s="5"/>
      <c r="W349" s="5"/>
      <c r="X349" s="5"/>
      <c r="Y349" s="5"/>
      <c r="Z349" s="5"/>
    </row>
    <row r="350" ht="13.5" customHeight="1">
      <c r="A350" s="5"/>
      <c r="B350" s="5"/>
      <c r="C350" s="6"/>
      <c r="D350" s="5"/>
      <c r="E350" s="5"/>
      <c r="F350" s="5"/>
      <c r="G350" s="5"/>
      <c r="H350" s="5"/>
      <c r="I350" s="5"/>
      <c r="J350" s="5"/>
      <c r="K350" s="5"/>
      <c r="L350" s="5"/>
      <c r="M350" s="5"/>
      <c r="N350" s="5"/>
      <c r="O350" s="5"/>
      <c r="P350" s="5"/>
      <c r="Q350" s="5"/>
      <c r="R350" s="5"/>
      <c r="S350" s="5"/>
      <c r="T350" s="5"/>
      <c r="U350" s="5"/>
      <c r="V350" s="5"/>
      <c r="W350" s="5"/>
      <c r="X350" s="5"/>
      <c r="Y350" s="5"/>
      <c r="Z350" s="5"/>
    </row>
    <row r="351" ht="13.5" customHeight="1">
      <c r="A351" s="5"/>
      <c r="B351" s="5"/>
      <c r="C351" s="6"/>
      <c r="D351" s="5"/>
      <c r="E351" s="5"/>
      <c r="F351" s="5"/>
      <c r="G351" s="5"/>
      <c r="H351" s="5"/>
      <c r="I351" s="5"/>
      <c r="J351" s="5"/>
      <c r="K351" s="5"/>
      <c r="L351" s="5"/>
      <c r="M351" s="5"/>
      <c r="N351" s="5"/>
      <c r="O351" s="5"/>
      <c r="P351" s="5"/>
      <c r="Q351" s="5"/>
      <c r="R351" s="5"/>
      <c r="S351" s="5"/>
      <c r="T351" s="5"/>
      <c r="U351" s="5"/>
      <c r="V351" s="5"/>
      <c r="W351" s="5"/>
      <c r="X351" s="5"/>
      <c r="Y351" s="5"/>
      <c r="Z351" s="5"/>
    </row>
    <row r="352" ht="13.5" customHeight="1">
      <c r="A352" s="5"/>
      <c r="B352" s="5"/>
      <c r="C352" s="6"/>
      <c r="D352" s="5"/>
      <c r="E352" s="5"/>
      <c r="F352" s="5"/>
      <c r="G352" s="5"/>
      <c r="H352" s="5"/>
      <c r="I352" s="5"/>
      <c r="J352" s="5"/>
      <c r="K352" s="5"/>
      <c r="L352" s="5"/>
      <c r="M352" s="5"/>
      <c r="N352" s="5"/>
      <c r="O352" s="5"/>
      <c r="P352" s="5"/>
      <c r="Q352" s="5"/>
      <c r="R352" s="5"/>
      <c r="S352" s="5"/>
      <c r="T352" s="5"/>
      <c r="U352" s="5"/>
      <c r="V352" s="5"/>
      <c r="W352" s="5"/>
      <c r="X352" s="5"/>
      <c r="Y352" s="5"/>
      <c r="Z352" s="5"/>
    </row>
    <row r="353" ht="13.5" customHeight="1">
      <c r="A353" s="5"/>
      <c r="B353" s="5"/>
      <c r="C353" s="6"/>
      <c r="D353" s="5"/>
      <c r="E353" s="5"/>
      <c r="F353" s="5"/>
      <c r="G353" s="5"/>
      <c r="H353" s="5"/>
      <c r="I353" s="5"/>
      <c r="J353" s="5"/>
      <c r="K353" s="5"/>
      <c r="L353" s="5"/>
      <c r="M353" s="5"/>
      <c r="N353" s="5"/>
      <c r="O353" s="5"/>
      <c r="P353" s="5"/>
      <c r="Q353" s="5"/>
      <c r="R353" s="5"/>
      <c r="S353" s="5"/>
      <c r="T353" s="5"/>
      <c r="U353" s="5"/>
      <c r="V353" s="5"/>
      <c r="W353" s="5"/>
      <c r="X353" s="5"/>
      <c r="Y353" s="5"/>
      <c r="Z353" s="5"/>
    </row>
    <row r="354" ht="13.5" customHeight="1">
      <c r="A354" s="5"/>
      <c r="B354" s="5"/>
      <c r="C354" s="6"/>
      <c r="D354" s="5"/>
      <c r="E354" s="5"/>
      <c r="F354" s="5"/>
      <c r="G354" s="5"/>
      <c r="H354" s="5"/>
      <c r="I354" s="5"/>
      <c r="J354" s="5"/>
      <c r="K354" s="5"/>
      <c r="L354" s="5"/>
      <c r="M354" s="5"/>
      <c r="N354" s="5"/>
      <c r="O354" s="5"/>
      <c r="P354" s="5"/>
      <c r="Q354" s="5"/>
      <c r="R354" s="5"/>
      <c r="S354" s="5"/>
      <c r="T354" s="5"/>
      <c r="U354" s="5"/>
      <c r="V354" s="5"/>
      <c r="W354" s="5"/>
      <c r="X354" s="5"/>
      <c r="Y354" s="5"/>
      <c r="Z354" s="5"/>
    </row>
    <row r="355" ht="13.5" customHeight="1">
      <c r="A355" s="5"/>
      <c r="B355" s="5"/>
      <c r="C355" s="6"/>
      <c r="D355" s="5"/>
      <c r="E355" s="5"/>
      <c r="F355" s="5"/>
      <c r="G355" s="5"/>
      <c r="H355" s="5"/>
      <c r="I355" s="5"/>
      <c r="J355" s="5"/>
      <c r="K355" s="5"/>
      <c r="L355" s="5"/>
      <c r="M355" s="5"/>
      <c r="N355" s="5"/>
      <c r="O355" s="5"/>
      <c r="P355" s="5"/>
      <c r="Q355" s="5"/>
      <c r="R355" s="5"/>
      <c r="S355" s="5"/>
      <c r="T355" s="5"/>
      <c r="U355" s="5"/>
      <c r="V355" s="5"/>
      <c r="W355" s="5"/>
      <c r="X355" s="5"/>
      <c r="Y355" s="5"/>
      <c r="Z355" s="5"/>
    </row>
    <row r="356" ht="13.5" customHeight="1">
      <c r="A356" s="5"/>
      <c r="B356" s="5"/>
      <c r="C356" s="6"/>
      <c r="D356" s="5"/>
      <c r="E356" s="5"/>
      <c r="F356" s="5"/>
      <c r="G356" s="5"/>
      <c r="H356" s="5"/>
      <c r="I356" s="5"/>
      <c r="J356" s="5"/>
      <c r="K356" s="5"/>
      <c r="L356" s="5"/>
      <c r="M356" s="5"/>
      <c r="N356" s="5"/>
      <c r="O356" s="5"/>
      <c r="P356" s="5"/>
      <c r="Q356" s="5"/>
      <c r="R356" s="5"/>
      <c r="S356" s="5"/>
      <c r="T356" s="5"/>
      <c r="U356" s="5"/>
      <c r="V356" s="5"/>
      <c r="W356" s="5"/>
      <c r="X356" s="5"/>
      <c r="Y356" s="5"/>
      <c r="Z356" s="5"/>
    </row>
    <row r="357" ht="13.5" customHeight="1">
      <c r="A357" s="5"/>
      <c r="B357" s="5"/>
      <c r="C357" s="6"/>
      <c r="D357" s="5"/>
      <c r="E357" s="5"/>
      <c r="F357" s="5"/>
      <c r="G357" s="5"/>
      <c r="H357" s="5"/>
      <c r="I357" s="5"/>
      <c r="J357" s="5"/>
      <c r="K357" s="5"/>
      <c r="L357" s="5"/>
      <c r="M357" s="5"/>
      <c r="N357" s="5"/>
      <c r="O357" s="5"/>
      <c r="P357" s="5"/>
      <c r="Q357" s="5"/>
      <c r="R357" s="5"/>
      <c r="S357" s="5"/>
      <c r="T357" s="5"/>
      <c r="U357" s="5"/>
      <c r="V357" s="5"/>
      <c r="W357" s="5"/>
      <c r="X357" s="5"/>
      <c r="Y357" s="5"/>
      <c r="Z357" s="5"/>
    </row>
    <row r="358" ht="13.5" customHeight="1">
      <c r="A358" s="5"/>
      <c r="B358" s="5"/>
      <c r="C358" s="6"/>
      <c r="D358" s="5"/>
      <c r="E358" s="5"/>
      <c r="F358" s="5"/>
      <c r="G358" s="5"/>
      <c r="H358" s="5"/>
      <c r="I358" s="5"/>
      <c r="J358" s="5"/>
      <c r="K358" s="5"/>
      <c r="L358" s="5"/>
      <c r="M358" s="5"/>
      <c r="N358" s="5"/>
      <c r="O358" s="5"/>
      <c r="P358" s="5"/>
      <c r="Q358" s="5"/>
      <c r="R358" s="5"/>
      <c r="S358" s="5"/>
      <c r="T358" s="5"/>
      <c r="U358" s="5"/>
      <c r="V358" s="5"/>
      <c r="W358" s="5"/>
      <c r="X358" s="5"/>
      <c r="Y358" s="5"/>
      <c r="Z358" s="5"/>
    </row>
    <row r="359" ht="13.5" customHeight="1">
      <c r="A359" s="5"/>
      <c r="B359" s="5"/>
      <c r="C359" s="6"/>
      <c r="D359" s="5"/>
      <c r="E359" s="5"/>
      <c r="F359" s="5"/>
      <c r="G359" s="5"/>
      <c r="H359" s="5"/>
      <c r="I359" s="5"/>
      <c r="J359" s="5"/>
      <c r="K359" s="5"/>
      <c r="L359" s="5"/>
      <c r="M359" s="5"/>
      <c r="N359" s="5"/>
      <c r="O359" s="5"/>
      <c r="P359" s="5"/>
      <c r="Q359" s="5"/>
      <c r="R359" s="5"/>
      <c r="S359" s="5"/>
      <c r="T359" s="5"/>
      <c r="U359" s="5"/>
      <c r="V359" s="5"/>
      <c r="W359" s="5"/>
      <c r="X359" s="5"/>
      <c r="Y359" s="5"/>
      <c r="Z359" s="5"/>
    </row>
    <row r="360" ht="13.5" customHeight="1">
      <c r="A360" s="5"/>
      <c r="B360" s="5"/>
      <c r="C360" s="6"/>
      <c r="D360" s="5"/>
      <c r="E360" s="5"/>
      <c r="F360" s="5"/>
      <c r="G360" s="5"/>
      <c r="H360" s="5"/>
      <c r="I360" s="5"/>
      <c r="J360" s="5"/>
      <c r="K360" s="5"/>
      <c r="L360" s="5"/>
      <c r="M360" s="5"/>
      <c r="N360" s="5"/>
      <c r="O360" s="5"/>
      <c r="P360" s="5"/>
      <c r="Q360" s="5"/>
      <c r="R360" s="5"/>
      <c r="S360" s="5"/>
      <c r="T360" s="5"/>
      <c r="U360" s="5"/>
      <c r="V360" s="5"/>
      <c r="W360" s="5"/>
      <c r="X360" s="5"/>
      <c r="Y360" s="5"/>
      <c r="Z360" s="5"/>
    </row>
    <row r="361" ht="13.5" customHeight="1">
      <c r="A361" s="5"/>
      <c r="B361" s="5"/>
      <c r="C361" s="6"/>
      <c r="D361" s="5"/>
      <c r="E361" s="5"/>
      <c r="F361" s="5"/>
      <c r="G361" s="5"/>
      <c r="H361" s="5"/>
      <c r="I361" s="5"/>
      <c r="J361" s="5"/>
      <c r="K361" s="5"/>
      <c r="L361" s="5"/>
      <c r="M361" s="5"/>
      <c r="N361" s="5"/>
      <c r="O361" s="5"/>
      <c r="P361" s="5"/>
      <c r="Q361" s="5"/>
      <c r="R361" s="5"/>
      <c r="S361" s="5"/>
      <c r="T361" s="5"/>
      <c r="U361" s="5"/>
      <c r="V361" s="5"/>
      <c r="W361" s="5"/>
      <c r="X361" s="5"/>
      <c r="Y361" s="5"/>
      <c r="Z361" s="5"/>
    </row>
    <row r="362" ht="13.5" customHeight="1">
      <c r="A362" s="5"/>
      <c r="B362" s="5"/>
      <c r="C362" s="6"/>
      <c r="D362" s="5"/>
      <c r="E362" s="5"/>
      <c r="F362" s="5"/>
      <c r="G362" s="5"/>
      <c r="H362" s="5"/>
      <c r="I362" s="5"/>
      <c r="J362" s="5"/>
      <c r="K362" s="5"/>
      <c r="L362" s="5"/>
      <c r="M362" s="5"/>
      <c r="N362" s="5"/>
      <c r="O362" s="5"/>
      <c r="P362" s="5"/>
      <c r="Q362" s="5"/>
      <c r="R362" s="5"/>
      <c r="S362" s="5"/>
      <c r="T362" s="5"/>
      <c r="U362" s="5"/>
      <c r="V362" s="5"/>
      <c r="W362" s="5"/>
      <c r="X362" s="5"/>
      <c r="Y362" s="5"/>
      <c r="Z362" s="5"/>
    </row>
    <row r="363" ht="13.5" customHeight="1">
      <c r="A363" s="5"/>
      <c r="B363" s="5"/>
      <c r="C363" s="6"/>
      <c r="D363" s="5"/>
      <c r="E363" s="5"/>
      <c r="F363" s="5"/>
      <c r="G363" s="5"/>
      <c r="H363" s="5"/>
      <c r="I363" s="5"/>
      <c r="J363" s="5"/>
      <c r="K363" s="5"/>
      <c r="L363" s="5"/>
      <c r="M363" s="5"/>
      <c r="N363" s="5"/>
      <c r="O363" s="5"/>
      <c r="P363" s="5"/>
      <c r="Q363" s="5"/>
      <c r="R363" s="5"/>
      <c r="S363" s="5"/>
      <c r="T363" s="5"/>
      <c r="U363" s="5"/>
      <c r="V363" s="5"/>
      <c r="W363" s="5"/>
      <c r="X363" s="5"/>
      <c r="Y363" s="5"/>
      <c r="Z363" s="5"/>
    </row>
    <row r="364" ht="13.5" customHeight="1">
      <c r="A364" s="5"/>
      <c r="B364" s="5"/>
      <c r="C364" s="6"/>
      <c r="D364" s="5"/>
      <c r="E364" s="5"/>
      <c r="F364" s="5"/>
      <c r="G364" s="5"/>
      <c r="H364" s="5"/>
      <c r="I364" s="5"/>
      <c r="J364" s="5"/>
      <c r="K364" s="5"/>
      <c r="L364" s="5"/>
      <c r="M364" s="5"/>
      <c r="N364" s="5"/>
      <c r="O364" s="5"/>
      <c r="P364" s="5"/>
      <c r="Q364" s="5"/>
      <c r="R364" s="5"/>
      <c r="S364" s="5"/>
      <c r="T364" s="5"/>
      <c r="U364" s="5"/>
      <c r="V364" s="5"/>
      <c r="W364" s="5"/>
      <c r="X364" s="5"/>
      <c r="Y364" s="5"/>
      <c r="Z364" s="5"/>
    </row>
    <row r="365" ht="13.5" customHeight="1">
      <c r="A365" s="5"/>
      <c r="B365" s="5"/>
      <c r="C365" s="6"/>
      <c r="D365" s="5"/>
      <c r="E365" s="5"/>
      <c r="F365" s="5"/>
      <c r="G365" s="5"/>
      <c r="H365" s="5"/>
      <c r="I365" s="5"/>
      <c r="J365" s="5"/>
      <c r="K365" s="5"/>
      <c r="L365" s="5"/>
      <c r="M365" s="5"/>
      <c r="N365" s="5"/>
      <c r="O365" s="5"/>
      <c r="P365" s="5"/>
      <c r="Q365" s="5"/>
      <c r="R365" s="5"/>
      <c r="S365" s="5"/>
      <c r="T365" s="5"/>
      <c r="U365" s="5"/>
      <c r="V365" s="5"/>
      <c r="W365" s="5"/>
      <c r="X365" s="5"/>
      <c r="Y365" s="5"/>
      <c r="Z365" s="5"/>
    </row>
    <row r="366" ht="13.5" customHeight="1">
      <c r="A366" s="5"/>
      <c r="B366" s="5"/>
      <c r="C366" s="6"/>
      <c r="D366" s="5"/>
      <c r="E366" s="5"/>
      <c r="F366" s="5"/>
      <c r="G366" s="5"/>
      <c r="H366" s="5"/>
      <c r="I366" s="5"/>
      <c r="J366" s="5"/>
      <c r="K366" s="5"/>
      <c r="L366" s="5"/>
      <c r="M366" s="5"/>
      <c r="N366" s="5"/>
      <c r="O366" s="5"/>
      <c r="P366" s="5"/>
      <c r="Q366" s="5"/>
      <c r="R366" s="5"/>
      <c r="S366" s="5"/>
      <c r="T366" s="5"/>
      <c r="U366" s="5"/>
      <c r="V366" s="5"/>
      <c r="W366" s="5"/>
      <c r="X366" s="5"/>
      <c r="Y366" s="5"/>
      <c r="Z366" s="5"/>
    </row>
    <row r="367" ht="13.5" customHeight="1">
      <c r="A367" s="5"/>
      <c r="B367" s="5"/>
      <c r="C367" s="6"/>
      <c r="D367" s="5"/>
      <c r="E367" s="5"/>
      <c r="F367" s="5"/>
      <c r="G367" s="5"/>
      <c r="H367" s="5"/>
      <c r="I367" s="5"/>
      <c r="J367" s="5"/>
      <c r="K367" s="5"/>
      <c r="L367" s="5"/>
      <c r="M367" s="5"/>
      <c r="N367" s="5"/>
      <c r="O367" s="5"/>
      <c r="P367" s="5"/>
      <c r="Q367" s="5"/>
      <c r="R367" s="5"/>
      <c r="S367" s="5"/>
      <c r="T367" s="5"/>
      <c r="U367" s="5"/>
      <c r="V367" s="5"/>
      <c r="W367" s="5"/>
      <c r="X367" s="5"/>
      <c r="Y367" s="5"/>
      <c r="Z367" s="5"/>
    </row>
    <row r="368" ht="13.5" customHeight="1">
      <c r="A368" s="5"/>
      <c r="B368" s="5"/>
      <c r="C368" s="6"/>
      <c r="D368" s="5"/>
      <c r="E368" s="5"/>
      <c r="F368" s="5"/>
      <c r="G368" s="5"/>
      <c r="H368" s="5"/>
      <c r="I368" s="5"/>
      <c r="J368" s="5"/>
      <c r="K368" s="5"/>
      <c r="L368" s="5"/>
      <c r="M368" s="5"/>
      <c r="N368" s="5"/>
      <c r="O368" s="5"/>
      <c r="P368" s="5"/>
      <c r="Q368" s="5"/>
      <c r="R368" s="5"/>
      <c r="S368" s="5"/>
      <c r="T368" s="5"/>
      <c r="U368" s="5"/>
      <c r="V368" s="5"/>
      <c r="W368" s="5"/>
      <c r="X368" s="5"/>
      <c r="Y368" s="5"/>
      <c r="Z368" s="5"/>
    </row>
    <row r="369" ht="13.5" customHeight="1">
      <c r="A369" s="5"/>
      <c r="B369" s="5"/>
      <c r="C369" s="6"/>
      <c r="D369" s="5"/>
      <c r="E369" s="5"/>
      <c r="F369" s="5"/>
      <c r="G369" s="5"/>
      <c r="H369" s="5"/>
      <c r="I369" s="5"/>
      <c r="J369" s="5"/>
      <c r="K369" s="5"/>
      <c r="L369" s="5"/>
      <c r="M369" s="5"/>
      <c r="N369" s="5"/>
      <c r="O369" s="5"/>
      <c r="P369" s="5"/>
      <c r="Q369" s="5"/>
      <c r="R369" s="5"/>
      <c r="S369" s="5"/>
      <c r="T369" s="5"/>
      <c r="U369" s="5"/>
      <c r="V369" s="5"/>
      <c r="W369" s="5"/>
      <c r="X369" s="5"/>
      <c r="Y369" s="5"/>
      <c r="Z369" s="5"/>
    </row>
    <row r="370" ht="13.5" customHeight="1">
      <c r="A370" s="5"/>
      <c r="B370" s="5"/>
      <c r="C370" s="6"/>
      <c r="D370" s="5"/>
      <c r="E370" s="5"/>
      <c r="F370" s="5"/>
      <c r="G370" s="5"/>
      <c r="H370" s="5"/>
      <c r="I370" s="5"/>
      <c r="J370" s="5"/>
      <c r="K370" s="5"/>
      <c r="L370" s="5"/>
      <c r="M370" s="5"/>
      <c r="N370" s="5"/>
      <c r="O370" s="5"/>
      <c r="P370" s="5"/>
      <c r="Q370" s="5"/>
      <c r="R370" s="5"/>
      <c r="S370" s="5"/>
      <c r="T370" s="5"/>
      <c r="U370" s="5"/>
      <c r="V370" s="5"/>
      <c r="W370" s="5"/>
      <c r="X370" s="5"/>
      <c r="Y370" s="5"/>
      <c r="Z370" s="5"/>
    </row>
    <row r="371" ht="13.5" customHeight="1">
      <c r="A371" s="5"/>
      <c r="B371" s="5"/>
      <c r="C371" s="6"/>
      <c r="D371" s="5"/>
      <c r="E371" s="5"/>
      <c r="F371" s="5"/>
      <c r="G371" s="5"/>
      <c r="H371" s="5"/>
      <c r="I371" s="5"/>
      <c r="J371" s="5"/>
      <c r="K371" s="5"/>
      <c r="L371" s="5"/>
      <c r="M371" s="5"/>
      <c r="N371" s="5"/>
      <c r="O371" s="5"/>
      <c r="P371" s="5"/>
      <c r="Q371" s="5"/>
      <c r="R371" s="5"/>
      <c r="S371" s="5"/>
      <c r="T371" s="5"/>
      <c r="U371" s="5"/>
      <c r="V371" s="5"/>
      <c r="W371" s="5"/>
      <c r="X371" s="5"/>
      <c r="Y371" s="5"/>
      <c r="Z371" s="5"/>
    </row>
    <row r="372" ht="13.5" customHeight="1">
      <c r="A372" s="5"/>
      <c r="B372" s="5"/>
      <c r="C372" s="6"/>
      <c r="D372" s="5"/>
      <c r="E372" s="5"/>
      <c r="F372" s="5"/>
      <c r="G372" s="5"/>
      <c r="H372" s="5"/>
      <c r="I372" s="5"/>
      <c r="J372" s="5"/>
      <c r="K372" s="5"/>
      <c r="L372" s="5"/>
      <c r="M372" s="5"/>
      <c r="N372" s="5"/>
      <c r="O372" s="5"/>
      <c r="P372" s="5"/>
      <c r="Q372" s="5"/>
      <c r="R372" s="5"/>
      <c r="S372" s="5"/>
      <c r="T372" s="5"/>
      <c r="U372" s="5"/>
      <c r="V372" s="5"/>
      <c r="W372" s="5"/>
      <c r="X372" s="5"/>
      <c r="Y372" s="5"/>
      <c r="Z372" s="5"/>
    </row>
    <row r="373" ht="13.5" customHeight="1">
      <c r="A373" s="5"/>
      <c r="B373" s="5"/>
      <c r="C373" s="6"/>
      <c r="D373" s="5"/>
      <c r="E373" s="5"/>
      <c r="F373" s="5"/>
      <c r="G373" s="5"/>
      <c r="H373" s="5"/>
      <c r="I373" s="5"/>
      <c r="J373" s="5"/>
      <c r="K373" s="5"/>
      <c r="L373" s="5"/>
      <c r="M373" s="5"/>
      <c r="N373" s="5"/>
      <c r="O373" s="5"/>
      <c r="P373" s="5"/>
      <c r="Q373" s="5"/>
      <c r="R373" s="5"/>
      <c r="S373" s="5"/>
      <c r="T373" s="5"/>
      <c r="U373" s="5"/>
      <c r="V373" s="5"/>
      <c r="W373" s="5"/>
      <c r="X373" s="5"/>
      <c r="Y373" s="5"/>
      <c r="Z373" s="5"/>
    </row>
    <row r="374" ht="13.5" customHeight="1">
      <c r="A374" s="5"/>
      <c r="B374" s="5"/>
      <c r="C374" s="6"/>
      <c r="D374" s="5"/>
      <c r="E374" s="5"/>
      <c r="F374" s="5"/>
      <c r="G374" s="5"/>
      <c r="H374" s="5"/>
      <c r="I374" s="5"/>
      <c r="J374" s="5"/>
      <c r="K374" s="5"/>
      <c r="L374" s="5"/>
      <c r="M374" s="5"/>
      <c r="N374" s="5"/>
      <c r="O374" s="5"/>
      <c r="P374" s="5"/>
      <c r="Q374" s="5"/>
      <c r="R374" s="5"/>
      <c r="S374" s="5"/>
      <c r="T374" s="5"/>
      <c r="U374" s="5"/>
      <c r="V374" s="5"/>
      <c r="W374" s="5"/>
      <c r="X374" s="5"/>
      <c r="Y374" s="5"/>
      <c r="Z374" s="5"/>
    </row>
    <row r="375" ht="13.5" customHeight="1">
      <c r="A375" s="5"/>
      <c r="B375" s="5"/>
      <c r="C375" s="6"/>
      <c r="D375" s="5"/>
      <c r="E375" s="5"/>
      <c r="F375" s="5"/>
      <c r="G375" s="5"/>
      <c r="H375" s="5"/>
      <c r="I375" s="5"/>
      <c r="J375" s="5"/>
      <c r="K375" s="5"/>
      <c r="L375" s="5"/>
      <c r="M375" s="5"/>
      <c r="N375" s="5"/>
      <c r="O375" s="5"/>
      <c r="P375" s="5"/>
      <c r="Q375" s="5"/>
      <c r="R375" s="5"/>
      <c r="S375" s="5"/>
      <c r="T375" s="5"/>
      <c r="U375" s="5"/>
      <c r="V375" s="5"/>
      <c r="W375" s="5"/>
      <c r="X375" s="5"/>
      <c r="Y375" s="5"/>
      <c r="Z375" s="5"/>
    </row>
    <row r="376" ht="13.5" customHeight="1">
      <c r="A376" s="5"/>
      <c r="B376" s="5"/>
      <c r="C376" s="6"/>
      <c r="D376" s="5"/>
      <c r="E376" s="5"/>
      <c r="F376" s="5"/>
      <c r="G376" s="5"/>
      <c r="H376" s="5"/>
      <c r="I376" s="5"/>
      <c r="J376" s="5"/>
      <c r="K376" s="5"/>
      <c r="L376" s="5"/>
      <c r="M376" s="5"/>
      <c r="N376" s="5"/>
      <c r="O376" s="5"/>
      <c r="P376" s="5"/>
      <c r="Q376" s="5"/>
      <c r="R376" s="5"/>
      <c r="S376" s="5"/>
      <c r="T376" s="5"/>
      <c r="U376" s="5"/>
      <c r="V376" s="5"/>
      <c r="W376" s="5"/>
      <c r="X376" s="5"/>
      <c r="Y376" s="5"/>
      <c r="Z376" s="5"/>
    </row>
    <row r="377" ht="13.5" customHeight="1">
      <c r="A377" s="5"/>
      <c r="B377" s="5"/>
      <c r="C377" s="6"/>
      <c r="D377" s="5"/>
      <c r="E377" s="5"/>
      <c r="F377" s="5"/>
      <c r="G377" s="5"/>
      <c r="H377" s="5"/>
      <c r="I377" s="5"/>
      <c r="J377" s="5"/>
      <c r="K377" s="5"/>
      <c r="L377" s="5"/>
      <c r="M377" s="5"/>
      <c r="N377" s="5"/>
      <c r="O377" s="5"/>
      <c r="P377" s="5"/>
      <c r="Q377" s="5"/>
      <c r="R377" s="5"/>
      <c r="S377" s="5"/>
      <c r="T377" s="5"/>
      <c r="U377" s="5"/>
      <c r="V377" s="5"/>
      <c r="W377" s="5"/>
      <c r="X377" s="5"/>
      <c r="Y377" s="5"/>
      <c r="Z377" s="5"/>
    </row>
    <row r="378" ht="13.5" customHeight="1">
      <c r="A378" s="5"/>
      <c r="B378" s="5"/>
      <c r="C378" s="6"/>
      <c r="D378" s="5"/>
      <c r="E378" s="5"/>
      <c r="F378" s="5"/>
      <c r="G378" s="5"/>
      <c r="H378" s="5"/>
      <c r="I378" s="5"/>
      <c r="J378" s="5"/>
      <c r="K378" s="5"/>
      <c r="L378" s="5"/>
      <c r="M378" s="5"/>
      <c r="N378" s="5"/>
      <c r="O378" s="5"/>
      <c r="P378" s="5"/>
      <c r="Q378" s="5"/>
      <c r="R378" s="5"/>
      <c r="S378" s="5"/>
      <c r="T378" s="5"/>
      <c r="U378" s="5"/>
      <c r="V378" s="5"/>
      <c r="W378" s="5"/>
      <c r="X378" s="5"/>
      <c r="Y378" s="5"/>
      <c r="Z378" s="5"/>
    </row>
    <row r="379" ht="13.5" customHeight="1">
      <c r="A379" s="5"/>
      <c r="B379" s="5"/>
      <c r="C379" s="6"/>
      <c r="D379" s="5"/>
      <c r="E379" s="5"/>
      <c r="F379" s="5"/>
      <c r="G379" s="5"/>
      <c r="H379" s="5"/>
      <c r="I379" s="5"/>
      <c r="J379" s="5"/>
      <c r="K379" s="5"/>
      <c r="L379" s="5"/>
      <c r="M379" s="5"/>
      <c r="N379" s="5"/>
      <c r="O379" s="5"/>
      <c r="P379" s="5"/>
      <c r="Q379" s="5"/>
      <c r="R379" s="5"/>
      <c r="S379" s="5"/>
      <c r="T379" s="5"/>
      <c r="U379" s="5"/>
      <c r="V379" s="5"/>
      <c r="W379" s="5"/>
      <c r="X379" s="5"/>
      <c r="Y379" s="5"/>
      <c r="Z379" s="5"/>
    </row>
    <row r="380" ht="13.5" customHeight="1">
      <c r="A380" s="5"/>
      <c r="B380" s="5"/>
      <c r="C380" s="6"/>
      <c r="D380" s="5"/>
      <c r="E380" s="5"/>
      <c r="F380" s="5"/>
      <c r="G380" s="5"/>
      <c r="H380" s="5"/>
      <c r="I380" s="5"/>
      <c r="J380" s="5"/>
      <c r="K380" s="5"/>
      <c r="L380" s="5"/>
      <c r="M380" s="5"/>
      <c r="N380" s="5"/>
      <c r="O380" s="5"/>
      <c r="P380" s="5"/>
      <c r="Q380" s="5"/>
      <c r="R380" s="5"/>
      <c r="S380" s="5"/>
      <c r="T380" s="5"/>
      <c r="U380" s="5"/>
      <c r="V380" s="5"/>
      <c r="W380" s="5"/>
      <c r="X380" s="5"/>
      <c r="Y380" s="5"/>
      <c r="Z380" s="5"/>
    </row>
    <row r="381" ht="13.5" customHeight="1">
      <c r="A381" s="5"/>
      <c r="B381" s="5"/>
      <c r="C381" s="6"/>
      <c r="D381" s="5"/>
      <c r="E381" s="5"/>
      <c r="F381" s="5"/>
      <c r="G381" s="5"/>
      <c r="H381" s="5"/>
      <c r="I381" s="5"/>
      <c r="J381" s="5"/>
      <c r="K381" s="5"/>
      <c r="L381" s="5"/>
      <c r="M381" s="5"/>
      <c r="N381" s="5"/>
      <c r="O381" s="5"/>
      <c r="P381" s="5"/>
      <c r="Q381" s="5"/>
      <c r="R381" s="5"/>
      <c r="S381" s="5"/>
      <c r="T381" s="5"/>
      <c r="U381" s="5"/>
      <c r="V381" s="5"/>
      <c r="W381" s="5"/>
      <c r="X381" s="5"/>
      <c r="Y381" s="5"/>
      <c r="Z381" s="5"/>
    </row>
    <row r="382" ht="13.5" customHeight="1">
      <c r="A382" s="5"/>
      <c r="B382" s="5"/>
      <c r="C382" s="6"/>
      <c r="D382" s="5"/>
      <c r="E382" s="5"/>
      <c r="F382" s="5"/>
      <c r="G382" s="5"/>
      <c r="H382" s="5"/>
      <c r="I382" s="5"/>
      <c r="J382" s="5"/>
      <c r="K382" s="5"/>
      <c r="L382" s="5"/>
      <c r="M382" s="5"/>
      <c r="N382" s="5"/>
      <c r="O382" s="5"/>
      <c r="P382" s="5"/>
      <c r="Q382" s="5"/>
      <c r="R382" s="5"/>
      <c r="S382" s="5"/>
      <c r="T382" s="5"/>
      <c r="U382" s="5"/>
      <c r="V382" s="5"/>
      <c r="W382" s="5"/>
      <c r="X382" s="5"/>
      <c r="Y382" s="5"/>
      <c r="Z382" s="5"/>
    </row>
    <row r="383" ht="13.5" customHeight="1">
      <c r="A383" s="5"/>
      <c r="B383" s="5"/>
      <c r="C383" s="6"/>
      <c r="D383" s="5"/>
      <c r="E383" s="5"/>
      <c r="F383" s="5"/>
      <c r="G383" s="5"/>
      <c r="H383" s="5"/>
      <c r="I383" s="5"/>
      <c r="J383" s="5"/>
      <c r="K383" s="5"/>
      <c r="L383" s="5"/>
      <c r="M383" s="5"/>
      <c r="N383" s="5"/>
      <c r="O383" s="5"/>
      <c r="P383" s="5"/>
      <c r="Q383" s="5"/>
      <c r="R383" s="5"/>
      <c r="S383" s="5"/>
      <c r="T383" s="5"/>
      <c r="U383" s="5"/>
      <c r="V383" s="5"/>
      <c r="W383" s="5"/>
      <c r="X383" s="5"/>
      <c r="Y383" s="5"/>
      <c r="Z383" s="5"/>
    </row>
    <row r="384" ht="13.5" customHeight="1">
      <c r="A384" s="5"/>
      <c r="B384" s="5"/>
      <c r="C384" s="6"/>
      <c r="D384" s="5"/>
      <c r="E384" s="5"/>
      <c r="F384" s="5"/>
      <c r="G384" s="5"/>
      <c r="H384" s="5"/>
      <c r="I384" s="5"/>
      <c r="J384" s="5"/>
      <c r="K384" s="5"/>
      <c r="L384" s="5"/>
      <c r="M384" s="5"/>
      <c r="N384" s="5"/>
      <c r="O384" s="5"/>
      <c r="P384" s="5"/>
      <c r="Q384" s="5"/>
      <c r="R384" s="5"/>
      <c r="S384" s="5"/>
      <c r="T384" s="5"/>
      <c r="U384" s="5"/>
      <c r="V384" s="5"/>
      <c r="W384" s="5"/>
      <c r="X384" s="5"/>
      <c r="Y384" s="5"/>
      <c r="Z384" s="5"/>
    </row>
    <row r="385" ht="13.5" customHeight="1">
      <c r="A385" s="5"/>
      <c r="B385" s="5"/>
      <c r="C385" s="6"/>
      <c r="D385" s="5"/>
      <c r="E385" s="5"/>
      <c r="F385" s="5"/>
      <c r="G385" s="5"/>
      <c r="H385" s="5"/>
      <c r="I385" s="5"/>
      <c r="J385" s="5"/>
      <c r="K385" s="5"/>
      <c r="L385" s="5"/>
      <c r="M385" s="5"/>
      <c r="N385" s="5"/>
      <c r="O385" s="5"/>
      <c r="P385" s="5"/>
      <c r="Q385" s="5"/>
      <c r="R385" s="5"/>
      <c r="S385" s="5"/>
      <c r="T385" s="5"/>
      <c r="U385" s="5"/>
      <c r="V385" s="5"/>
      <c r="W385" s="5"/>
      <c r="X385" s="5"/>
      <c r="Y385" s="5"/>
      <c r="Z385" s="5"/>
    </row>
    <row r="386" ht="13.5" customHeight="1">
      <c r="A386" s="5"/>
      <c r="B386" s="5"/>
      <c r="C386" s="6"/>
      <c r="D386" s="5"/>
      <c r="E386" s="5"/>
      <c r="F386" s="5"/>
      <c r="G386" s="5"/>
      <c r="H386" s="5"/>
      <c r="I386" s="5"/>
      <c r="J386" s="5"/>
      <c r="K386" s="5"/>
      <c r="L386" s="5"/>
      <c r="M386" s="5"/>
      <c r="N386" s="5"/>
      <c r="O386" s="5"/>
      <c r="P386" s="5"/>
      <c r="Q386" s="5"/>
      <c r="R386" s="5"/>
      <c r="S386" s="5"/>
      <c r="T386" s="5"/>
      <c r="U386" s="5"/>
      <c r="V386" s="5"/>
      <c r="W386" s="5"/>
      <c r="X386" s="5"/>
      <c r="Y386" s="5"/>
      <c r="Z386" s="5"/>
    </row>
    <row r="387" ht="13.5" customHeight="1">
      <c r="A387" s="5"/>
      <c r="B387" s="5"/>
      <c r="C387" s="6"/>
      <c r="D387" s="5"/>
      <c r="E387" s="5"/>
      <c r="F387" s="5"/>
      <c r="G387" s="5"/>
      <c r="H387" s="5"/>
      <c r="I387" s="5"/>
      <c r="J387" s="5"/>
      <c r="K387" s="5"/>
      <c r="L387" s="5"/>
      <c r="M387" s="5"/>
      <c r="N387" s="5"/>
      <c r="O387" s="5"/>
      <c r="P387" s="5"/>
      <c r="Q387" s="5"/>
      <c r="R387" s="5"/>
      <c r="S387" s="5"/>
      <c r="T387" s="5"/>
      <c r="U387" s="5"/>
      <c r="V387" s="5"/>
      <c r="W387" s="5"/>
      <c r="X387" s="5"/>
      <c r="Y387" s="5"/>
      <c r="Z387" s="5"/>
    </row>
    <row r="388" ht="13.5" customHeight="1">
      <c r="A388" s="5"/>
      <c r="B388" s="5"/>
      <c r="C388" s="6"/>
      <c r="D388" s="5"/>
      <c r="E388" s="5"/>
      <c r="F388" s="5"/>
      <c r="G388" s="5"/>
      <c r="H388" s="5"/>
      <c r="I388" s="5"/>
      <c r="J388" s="5"/>
      <c r="K388" s="5"/>
      <c r="L388" s="5"/>
      <c r="M388" s="5"/>
      <c r="N388" s="5"/>
      <c r="O388" s="5"/>
      <c r="P388" s="5"/>
      <c r="Q388" s="5"/>
      <c r="R388" s="5"/>
      <c r="S388" s="5"/>
      <c r="T388" s="5"/>
      <c r="U388" s="5"/>
      <c r="V388" s="5"/>
      <c r="W388" s="5"/>
      <c r="X388" s="5"/>
      <c r="Y388" s="5"/>
      <c r="Z388" s="5"/>
    </row>
    <row r="389" ht="13.5" customHeight="1">
      <c r="A389" s="5"/>
      <c r="B389" s="5"/>
      <c r="C389" s="6"/>
      <c r="D389" s="5"/>
      <c r="E389" s="5"/>
      <c r="F389" s="5"/>
      <c r="G389" s="5"/>
      <c r="H389" s="5"/>
      <c r="I389" s="5"/>
      <c r="J389" s="5"/>
      <c r="K389" s="5"/>
      <c r="L389" s="5"/>
      <c r="M389" s="5"/>
      <c r="N389" s="5"/>
      <c r="O389" s="5"/>
      <c r="P389" s="5"/>
      <c r="Q389" s="5"/>
      <c r="R389" s="5"/>
      <c r="S389" s="5"/>
      <c r="T389" s="5"/>
      <c r="U389" s="5"/>
      <c r="V389" s="5"/>
      <c r="W389" s="5"/>
      <c r="X389" s="5"/>
      <c r="Y389" s="5"/>
      <c r="Z389" s="5"/>
    </row>
    <row r="390" ht="13.5" customHeight="1">
      <c r="A390" s="5"/>
      <c r="B390" s="5"/>
      <c r="C390" s="6"/>
      <c r="D390" s="5"/>
      <c r="E390" s="5"/>
      <c r="F390" s="5"/>
      <c r="G390" s="5"/>
      <c r="H390" s="5"/>
      <c r="I390" s="5"/>
      <c r="J390" s="5"/>
      <c r="K390" s="5"/>
      <c r="L390" s="5"/>
      <c r="M390" s="5"/>
      <c r="N390" s="5"/>
      <c r="O390" s="5"/>
      <c r="P390" s="5"/>
      <c r="Q390" s="5"/>
      <c r="R390" s="5"/>
      <c r="S390" s="5"/>
      <c r="T390" s="5"/>
      <c r="U390" s="5"/>
      <c r="V390" s="5"/>
      <c r="W390" s="5"/>
      <c r="X390" s="5"/>
      <c r="Y390" s="5"/>
      <c r="Z390" s="5"/>
    </row>
    <row r="391" ht="13.5" customHeight="1">
      <c r="A391" s="5"/>
      <c r="B391" s="5"/>
      <c r="C391" s="6"/>
      <c r="D391" s="5"/>
      <c r="E391" s="5"/>
      <c r="F391" s="5"/>
      <c r="G391" s="5"/>
      <c r="H391" s="5"/>
      <c r="I391" s="5"/>
      <c r="J391" s="5"/>
      <c r="K391" s="5"/>
      <c r="L391" s="5"/>
      <c r="M391" s="5"/>
      <c r="N391" s="5"/>
      <c r="O391" s="5"/>
      <c r="P391" s="5"/>
      <c r="Q391" s="5"/>
      <c r="R391" s="5"/>
      <c r="S391" s="5"/>
      <c r="T391" s="5"/>
      <c r="U391" s="5"/>
      <c r="V391" s="5"/>
      <c r="W391" s="5"/>
      <c r="X391" s="5"/>
      <c r="Y391" s="5"/>
      <c r="Z391" s="5"/>
    </row>
    <row r="392" ht="13.5" customHeight="1">
      <c r="A392" s="5"/>
      <c r="B392" s="5"/>
      <c r="C392" s="6"/>
      <c r="D392" s="5"/>
      <c r="E392" s="5"/>
      <c r="F392" s="5"/>
      <c r="G392" s="5"/>
      <c r="H392" s="5"/>
      <c r="I392" s="5"/>
      <c r="J392" s="5"/>
      <c r="K392" s="5"/>
      <c r="L392" s="5"/>
      <c r="M392" s="5"/>
      <c r="N392" s="5"/>
      <c r="O392" s="5"/>
      <c r="P392" s="5"/>
      <c r="Q392" s="5"/>
      <c r="R392" s="5"/>
      <c r="S392" s="5"/>
      <c r="T392" s="5"/>
      <c r="U392" s="5"/>
      <c r="V392" s="5"/>
      <c r="W392" s="5"/>
      <c r="X392" s="5"/>
      <c r="Y392" s="5"/>
      <c r="Z392" s="5"/>
    </row>
    <row r="393" ht="13.5" customHeight="1">
      <c r="A393" s="5"/>
      <c r="B393" s="5"/>
      <c r="C393" s="6"/>
      <c r="D393" s="5"/>
      <c r="E393" s="5"/>
      <c r="F393" s="5"/>
      <c r="G393" s="5"/>
      <c r="H393" s="5"/>
      <c r="I393" s="5"/>
      <c r="J393" s="5"/>
      <c r="K393" s="5"/>
      <c r="L393" s="5"/>
      <c r="M393" s="5"/>
      <c r="N393" s="5"/>
      <c r="O393" s="5"/>
      <c r="P393" s="5"/>
      <c r="Q393" s="5"/>
      <c r="R393" s="5"/>
      <c r="S393" s="5"/>
      <c r="T393" s="5"/>
      <c r="U393" s="5"/>
      <c r="V393" s="5"/>
      <c r="W393" s="5"/>
      <c r="X393" s="5"/>
      <c r="Y393" s="5"/>
      <c r="Z393" s="5"/>
    </row>
    <row r="394" ht="13.5" customHeight="1">
      <c r="A394" s="5"/>
      <c r="B394" s="5"/>
      <c r="C394" s="6"/>
      <c r="D394" s="5"/>
      <c r="E394" s="5"/>
      <c r="F394" s="5"/>
      <c r="G394" s="5"/>
      <c r="H394" s="5"/>
      <c r="I394" s="5"/>
      <c r="J394" s="5"/>
      <c r="K394" s="5"/>
      <c r="L394" s="5"/>
      <c r="M394" s="5"/>
      <c r="N394" s="5"/>
      <c r="O394" s="5"/>
      <c r="P394" s="5"/>
      <c r="Q394" s="5"/>
      <c r="R394" s="5"/>
      <c r="S394" s="5"/>
      <c r="T394" s="5"/>
      <c r="U394" s="5"/>
      <c r="V394" s="5"/>
      <c r="W394" s="5"/>
      <c r="X394" s="5"/>
      <c r="Y394" s="5"/>
      <c r="Z394" s="5"/>
    </row>
    <row r="395" ht="13.5" customHeight="1">
      <c r="A395" s="5"/>
      <c r="B395" s="5"/>
      <c r="C395" s="6"/>
      <c r="D395" s="5"/>
      <c r="E395" s="5"/>
      <c r="F395" s="5"/>
      <c r="G395" s="5"/>
      <c r="H395" s="5"/>
      <c r="I395" s="5"/>
      <c r="J395" s="5"/>
      <c r="K395" s="5"/>
      <c r="L395" s="5"/>
      <c r="M395" s="5"/>
      <c r="N395" s="5"/>
      <c r="O395" s="5"/>
      <c r="P395" s="5"/>
      <c r="Q395" s="5"/>
      <c r="R395" s="5"/>
      <c r="S395" s="5"/>
      <c r="T395" s="5"/>
      <c r="U395" s="5"/>
      <c r="V395" s="5"/>
      <c r="W395" s="5"/>
      <c r="X395" s="5"/>
      <c r="Y395" s="5"/>
      <c r="Z395" s="5"/>
    </row>
    <row r="396" ht="13.5" customHeight="1">
      <c r="A396" s="5"/>
      <c r="B396" s="5"/>
      <c r="C396" s="6"/>
      <c r="D396" s="5"/>
      <c r="E396" s="5"/>
      <c r="F396" s="5"/>
      <c r="G396" s="5"/>
      <c r="H396" s="5"/>
      <c r="I396" s="5"/>
      <c r="J396" s="5"/>
      <c r="K396" s="5"/>
      <c r="L396" s="5"/>
      <c r="M396" s="5"/>
      <c r="N396" s="5"/>
      <c r="O396" s="5"/>
      <c r="P396" s="5"/>
      <c r="Q396" s="5"/>
      <c r="R396" s="5"/>
      <c r="S396" s="5"/>
      <c r="T396" s="5"/>
      <c r="U396" s="5"/>
      <c r="V396" s="5"/>
      <c r="W396" s="5"/>
      <c r="X396" s="5"/>
      <c r="Y396" s="5"/>
      <c r="Z396" s="5"/>
    </row>
    <row r="397" ht="13.5" customHeight="1">
      <c r="A397" s="5"/>
      <c r="B397" s="5"/>
      <c r="C397" s="6"/>
      <c r="D397" s="5"/>
      <c r="E397" s="5"/>
      <c r="F397" s="5"/>
      <c r="G397" s="5"/>
      <c r="H397" s="5"/>
      <c r="I397" s="5"/>
      <c r="J397" s="5"/>
      <c r="K397" s="5"/>
      <c r="L397" s="5"/>
      <c r="M397" s="5"/>
      <c r="N397" s="5"/>
      <c r="O397" s="5"/>
      <c r="P397" s="5"/>
      <c r="Q397" s="5"/>
      <c r="R397" s="5"/>
      <c r="S397" s="5"/>
      <c r="T397" s="5"/>
      <c r="U397" s="5"/>
      <c r="V397" s="5"/>
      <c r="W397" s="5"/>
      <c r="X397" s="5"/>
      <c r="Y397" s="5"/>
      <c r="Z397" s="5"/>
    </row>
    <row r="398" ht="13.5" customHeight="1">
      <c r="A398" s="5"/>
      <c r="B398" s="5"/>
      <c r="C398" s="6"/>
      <c r="D398" s="5"/>
      <c r="E398" s="5"/>
      <c r="F398" s="5"/>
      <c r="G398" s="5"/>
      <c r="H398" s="5"/>
      <c r="I398" s="5"/>
      <c r="J398" s="5"/>
      <c r="K398" s="5"/>
      <c r="L398" s="5"/>
      <c r="M398" s="5"/>
      <c r="N398" s="5"/>
      <c r="O398" s="5"/>
      <c r="P398" s="5"/>
      <c r="Q398" s="5"/>
      <c r="R398" s="5"/>
      <c r="S398" s="5"/>
      <c r="T398" s="5"/>
      <c r="U398" s="5"/>
      <c r="V398" s="5"/>
      <c r="W398" s="5"/>
      <c r="X398" s="5"/>
      <c r="Y398" s="5"/>
      <c r="Z398" s="5"/>
    </row>
    <row r="399" ht="13.5" customHeight="1">
      <c r="A399" s="5"/>
      <c r="B399" s="5"/>
      <c r="C399" s="6"/>
      <c r="D399" s="5"/>
      <c r="E399" s="5"/>
      <c r="F399" s="5"/>
      <c r="G399" s="5"/>
      <c r="H399" s="5"/>
      <c r="I399" s="5"/>
      <c r="J399" s="5"/>
      <c r="K399" s="5"/>
      <c r="L399" s="5"/>
      <c r="M399" s="5"/>
      <c r="N399" s="5"/>
      <c r="O399" s="5"/>
      <c r="P399" s="5"/>
      <c r="Q399" s="5"/>
      <c r="R399" s="5"/>
      <c r="S399" s="5"/>
      <c r="T399" s="5"/>
      <c r="U399" s="5"/>
      <c r="V399" s="5"/>
      <c r="W399" s="5"/>
      <c r="X399" s="5"/>
      <c r="Y399" s="5"/>
      <c r="Z399" s="5"/>
    </row>
    <row r="400" ht="13.5" customHeight="1">
      <c r="A400" s="5"/>
      <c r="B400" s="5"/>
      <c r="C400" s="6"/>
      <c r="D400" s="5"/>
      <c r="E400" s="5"/>
      <c r="F400" s="5"/>
      <c r="G400" s="5"/>
      <c r="H400" s="5"/>
      <c r="I400" s="5"/>
      <c r="J400" s="5"/>
      <c r="K400" s="5"/>
      <c r="L400" s="5"/>
      <c r="M400" s="5"/>
      <c r="N400" s="5"/>
      <c r="O400" s="5"/>
      <c r="P400" s="5"/>
      <c r="Q400" s="5"/>
      <c r="R400" s="5"/>
      <c r="S400" s="5"/>
      <c r="T400" s="5"/>
      <c r="U400" s="5"/>
      <c r="V400" s="5"/>
      <c r="W400" s="5"/>
      <c r="X400" s="5"/>
      <c r="Y400" s="5"/>
      <c r="Z400" s="5"/>
    </row>
    <row r="401" ht="13.5" customHeight="1">
      <c r="A401" s="5"/>
      <c r="B401" s="5"/>
      <c r="C401" s="6"/>
      <c r="D401" s="5"/>
      <c r="E401" s="5"/>
      <c r="F401" s="5"/>
      <c r="G401" s="5"/>
      <c r="H401" s="5"/>
      <c r="I401" s="5"/>
      <c r="J401" s="5"/>
      <c r="K401" s="5"/>
      <c r="L401" s="5"/>
      <c r="M401" s="5"/>
      <c r="N401" s="5"/>
      <c r="O401" s="5"/>
      <c r="P401" s="5"/>
      <c r="Q401" s="5"/>
      <c r="R401" s="5"/>
      <c r="S401" s="5"/>
      <c r="T401" s="5"/>
      <c r="U401" s="5"/>
      <c r="V401" s="5"/>
      <c r="W401" s="5"/>
      <c r="X401" s="5"/>
      <c r="Y401" s="5"/>
      <c r="Z401" s="5"/>
    </row>
    <row r="402" ht="13.5" customHeight="1">
      <c r="A402" s="5"/>
      <c r="B402" s="5"/>
      <c r="C402" s="6"/>
      <c r="D402" s="5"/>
      <c r="E402" s="5"/>
      <c r="F402" s="5"/>
      <c r="G402" s="5"/>
      <c r="H402" s="5"/>
      <c r="I402" s="5"/>
      <c r="J402" s="5"/>
      <c r="K402" s="5"/>
      <c r="L402" s="5"/>
      <c r="M402" s="5"/>
      <c r="N402" s="5"/>
      <c r="O402" s="5"/>
      <c r="P402" s="5"/>
      <c r="Q402" s="5"/>
      <c r="R402" s="5"/>
      <c r="S402" s="5"/>
      <c r="T402" s="5"/>
      <c r="U402" s="5"/>
      <c r="V402" s="5"/>
      <c r="W402" s="5"/>
      <c r="X402" s="5"/>
      <c r="Y402" s="5"/>
      <c r="Z402" s="5"/>
    </row>
    <row r="403" ht="13.5" customHeight="1">
      <c r="A403" s="5"/>
      <c r="B403" s="5"/>
      <c r="C403" s="6"/>
      <c r="D403" s="5"/>
      <c r="E403" s="5"/>
      <c r="F403" s="5"/>
      <c r="G403" s="5"/>
      <c r="H403" s="5"/>
      <c r="I403" s="5"/>
      <c r="J403" s="5"/>
      <c r="K403" s="5"/>
      <c r="L403" s="5"/>
      <c r="M403" s="5"/>
      <c r="N403" s="5"/>
      <c r="O403" s="5"/>
      <c r="P403" s="5"/>
      <c r="Q403" s="5"/>
      <c r="R403" s="5"/>
      <c r="S403" s="5"/>
      <c r="T403" s="5"/>
      <c r="U403" s="5"/>
      <c r="V403" s="5"/>
      <c r="W403" s="5"/>
      <c r="X403" s="5"/>
      <c r="Y403" s="5"/>
      <c r="Z403" s="5"/>
    </row>
    <row r="404" ht="13.5" customHeight="1">
      <c r="A404" s="5"/>
      <c r="B404" s="5"/>
      <c r="C404" s="6"/>
      <c r="D404" s="5"/>
      <c r="E404" s="5"/>
      <c r="F404" s="5"/>
      <c r="G404" s="5"/>
      <c r="H404" s="5"/>
      <c r="I404" s="5"/>
      <c r="J404" s="5"/>
      <c r="K404" s="5"/>
      <c r="L404" s="5"/>
      <c r="M404" s="5"/>
      <c r="N404" s="5"/>
      <c r="O404" s="5"/>
      <c r="P404" s="5"/>
      <c r="Q404" s="5"/>
      <c r="R404" s="5"/>
      <c r="S404" s="5"/>
      <c r="T404" s="5"/>
      <c r="U404" s="5"/>
      <c r="V404" s="5"/>
      <c r="W404" s="5"/>
      <c r="X404" s="5"/>
      <c r="Y404" s="5"/>
      <c r="Z404" s="5"/>
    </row>
    <row r="405" ht="13.5" customHeight="1">
      <c r="A405" s="5"/>
      <c r="B405" s="5"/>
      <c r="C405" s="6"/>
      <c r="D405" s="5"/>
      <c r="E405" s="5"/>
      <c r="F405" s="5"/>
      <c r="G405" s="5"/>
      <c r="H405" s="5"/>
      <c r="I405" s="5"/>
      <c r="J405" s="5"/>
      <c r="K405" s="5"/>
      <c r="L405" s="5"/>
      <c r="M405" s="5"/>
      <c r="N405" s="5"/>
      <c r="O405" s="5"/>
      <c r="P405" s="5"/>
      <c r="Q405" s="5"/>
      <c r="R405" s="5"/>
      <c r="S405" s="5"/>
      <c r="T405" s="5"/>
      <c r="U405" s="5"/>
      <c r="V405" s="5"/>
      <c r="W405" s="5"/>
      <c r="X405" s="5"/>
      <c r="Y405" s="5"/>
      <c r="Z405" s="5"/>
    </row>
    <row r="406" ht="13.5" customHeight="1">
      <c r="A406" s="5"/>
      <c r="B406" s="5"/>
      <c r="C406" s="6"/>
      <c r="D406" s="5"/>
      <c r="E406" s="5"/>
      <c r="F406" s="5"/>
      <c r="G406" s="5"/>
      <c r="H406" s="5"/>
      <c r="I406" s="5"/>
      <c r="J406" s="5"/>
      <c r="K406" s="5"/>
      <c r="L406" s="5"/>
      <c r="M406" s="5"/>
      <c r="N406" s="5"/>
      <c r="O406" s="5"/>
      <c r="P406" s="5"/>
      <c r="Q406" s="5"/>
      <c r="R406" s="5"/>
      <c r="S406" s="5"/>
      <c r="T406" s="5"/>
      <c r="U406" s="5"/>
      <c r="V406" s="5"/>
      <c r="W406" s="5"/>
      <c r="X406" s="5"/>
      <c r="Y406" s="5"/>
      <c r="Z406" s="5"/>
    </row>
    <row r="407" ht="13.5" customHeight="1">
      <c r="A407" s="5"/>
      <c r="B407" s="5"/>
      <c r="C407" s="6"/>
      <c r="D407" s="5"/>
      <c r="E407" s="5"/>
      <c r="F407" s="5"/>
      <c r="G407" s="5"/>
      <c r="H407" s="5"/>
      <c r="I407" s="5"/>
      <c r="J407" s="5"/>
      <c r="K407" s="5"/>
      <c r="L407" s="5"/>
      <c r="M407" s="5"/>
      <c r="N407" s="5"/>
      <c r="O407" s="5"/>
      <c r="P407" s="5"/>
      <c r="Q407" s="5"/>
      <c r="R407" s="5"/>
      <c r="S407" s="5"/>
      <c r="T407" s="5"/>
      <c r="U407" s="5"/>
      <c r="V407" s="5"/>
      <c r="W407" s="5"/>
      <c r="X407" s="5"/>
      <c r="Y407" s="5"/>
      <c r="Z407" s="5"/>
    </row>
    <row r="408" ht="13.5" customHeight="1">
      <c r="A408" s="5"/>
      <c r="B408" s="5"/>
      <c r="C408" s="6"/>
      <c r="D408" s="5"/>
      <c r="E408" s="5"/>
      <c r="F408" s="5"/>
      <c r="G408" s="5"/>
      <c r="H408" s="5"/>
      <c r="I408" s="5"/>
      <c r="J408" s="5"/>
      <c r="K408" s="5"/>
      <c r="L408" s="5"/>
      <c r="M408" s="5"/>
      <c r="N408" s="5"/>
      <c r="O408" s="5"/>
      <c r="P408" s="5"/>
      <c r="Q408" s="5"/>
      <c r="R408" s="5"/>
      <c r="S408" s="5"/>
      <c r="T408" s="5"/>
      <c r="U408" s="5"/>
      <c r="V408" s="5"/>
      <c r="W408" s="5"/>
      <c r="X408" s="5"/>
      <c r="Y408" s="5"/>
      <c r="Z408" s="5"/>
    </row>
    <row r="409" ht="13.5" customHeight="1">
      <c r="A409" s="5"/>
      <c r="B409" s="5"/>
      <c r="C409" s="6"/>
      <c r="D409" s="5"/>
      <c r="E409" s="5"/>
      <c r="F409" s="5"/>
      <c r="G409" s="5"/>
      <c r="H409" s="5"/>
      <c r="I409" s="5"/>
      <c r="J409" s="5"/>
      <c r="K409" s="5"/>
      <c r="L409" s="5"/>
      <c r="M409" s="5"/>
      <c r="N409" s="5"/>
      <c r="O409" s="5"/>
      <c r="P409" s="5"/>
      <c r="Q409" s="5"/>
      <c r="R409" s="5"/>
      <c r="S409" s="5"/>
      <c r="T409" s="5"/>
      <c r="U409" s="5"/>
      <c r="V409" s="5"/>
      <c r="W409" s="5"/>
      <c r="X409" s="5"/>
      <c r="Y409" s="5"/>
      <c r="Z409" s="5"/>
    </row>
    <row r="410" ht="13.5" customHeight="1">
      <c r="A410" s="5"/>
      <c r="B410" s="5"/>
      <c r="C410" s="6"/>
      <c r="D410" s="5"/>
      <c r="E410" s="5"/>
      <c r="F410" s="5"/>
      <c r="G410" s="5"/>
      <c r="H410" s="5"/>
      <c r="I410" s="5"/>
      <c r="J410" s="5"/>
      <c r="K410" s="5"/>
      <c r="L410" s="5"/>
      <c r="M410" s="5"/>
      <c r="N410" s="5"/>
      <c r="O410" s="5"/>
      <c r="P410" s="5"/>
      <c r="Q410" s="5"/>
      <c r="R410" s="5"/>
      <c r="S410" s="5"/>
      <c r="T410" s="5"/>
      <c r="U410" s="5"/>
      <c r="V410" s="5"/>
      <c r="W410" s="5"/>
      <c r="X410" s="5"/>
      <c r="Y410" s="5"/>
      <c r="Z410" s="5"/>
    </row>
    <row r="411" ht="13.5" customHeight="1">
      <c r="A411" s="5"/>
      <c r="B411" s="5"/>
      <c r="C411" s="6"/>
      <c r="D411" s="5"/>
      <c r="E411" s="5"/>
      <c r="F411" s="5"/>
      <c r="G411" s="5"/>
      <c r="H411" s="5"/>
      <c r="I411" s="5"/>
      <c r="J411" s="5"/>
      <c r="K411" s="5"/>
      <c r="L411" s="5"/>
      <c r="M411" s="5"/>
      <c r="N411" s="5"/>
      <c r="O411" s="5"/>
      <c r="P411" s="5"/>
      <c r="Q411" s="5"/>
      <c r="R411" s="5"/>
      <c r="S411" s="5"/>
      <c r="T411" s="5"/>
      <c r="U411" s="5"/>
      <c r="V411" s="5"/>
      <c r="W411" s="5"/>
      <c r="X411" s="5"/>
      <c r="Y411" s="5"/>
      <c r="Z411" s="5"/>
    </row>
    <row r="412" ht="13.5" customHeight="1">
      <c r="A412" s="5"/>
      <c r="B412" s="5"/>
      <c r="C412" s="6"/>
      <c r="D412" s="5"/>
      <c r="E412" s="5"/>
      <c r="F412" s="5"/>
      <c r="G412" s="5"/>
      <c r="H412" s="5"/>
      <c r="I412" s="5"/>
      <c r="J412" s="5"/>
      <c r="K412" s="5"/>
      <c r="L412" s="5"/>
      <c r="M412" s="5"/>
      <c r="N412" s="5"/>
      <c r="O412" s="5"/>
      <c r="P412" s="5"/>
      <c r="Q412" s="5"/>
      <c r="R412" s="5"/>
      <c r="S412" s="5"/>
      <c r="T412" s="5"/>
      <c r="U412" s="5"/>
      <c r="V412" s="5"/>
      <c r="W412" s="5"/>
      <c r="X412" s="5"/>
      <c r="Y412" s="5"/>
      <c r="Z412" s="5"/>
    </row>
    <row r="413" ht="13.5" customHeight="1">
      <c r="A413" s="5"/>
      <c r="B413" s="5"/>
      <c r="C413" s="6"/>
      <c r="D413" s="5"/>
      <c r="E413" s="5"/>
      <c r="F413" s="5"/>
      <c r="G413" s="5"/>
      <c r="H413" s="5"/>
      <c r="I413" s="5"/>
      <c r="J413" s="5"/>
      <c r="K413" s="5"/>
      <c r="L413" s="5"/>
      <c r="M413" s="5"/>
      <c r="N413" s="5"/>
      <c r="O413" s="5"/>
      <c r="P413" s="5"/>
      <c r="Q413" s="5"/>
      <c r="R413" s="5"/>
      <c r="S413" s="5"/>
      <c r="T413" s="5"/>
      <c r="U413" s="5"/>
      <c r="V413" s="5"/>
      <c r="W413" s="5"/>
      <c r="X413" s="5"/>
      <c r="Y413" s="5"/>
      <c r="Z413" s="5"/>
    </row>
    <row r="414" ht="13.5" customHeight="1">
      <c r="A414" s="5"/>
      <c r="B414" s="5"/>
      <c r="C414" s="6"/>
      <c r="D414" s="5"/>
      <c r="E414" s="5"/>
      <c r="F414" s="5"/>
      <c r="G414" s="5"/>
      <c r="H414" s="5"/>
      <c r="I414" s="5"/>
      <c r="J414" s="5"/>
      <c r="K414" s="5"/>
      <c r="L414" s="5"/>
      <c r="M414" s="5"/>
      <c r="N414" s="5"/>
      <c r="O414" s="5"/>
      <c r="P414" s="5"/>
      <c r="Q414" s="5"/>
      <c r="R414" s="5"/>
      <c r="S414" s="5"/>
      <c r="T414" s="5"/>
      <c r="U414" s="5"/>
      <c r="V414" s="5"/>
      <c r="W414" s="5"/>
      <c r="X414" s="5"/>
      <c r="Y414" s="5"/>
      <c r="Z414" s="5"/>
    </row>
    <row r="415" ht="13.5" customHeight="1">
      <c r="A415" s="5"/>
      <c r="B415" s="5"/>
      <c r="C415" s="6"/>
      <c r="D415" s="5"/>
      <c r="E415" s="5"/>
      <c r="F415" s="5"/>
      <c r="G415" s="5"/>
      <c r="H415" s="5"/>
      <c r="I415" s="5"/>
      <c r="J415" s="5"/>
      <c r="K415" s="5"/>
      <c r="L415" s="5"/>
      <c r="M415" s="5"/>
      <c r="N415" s="5"/>
      <c r="O415" s="5"/>
      <c r="P415" s="5"/>
      <c r="Q415" s="5"/>
      <c r="R415" s="5"/>
      <c r="S415" s="5"/>
      <c r="T415" s="5"/>
      <c r="U415" s="5"/>
      <c r="V415" s="5"/>
      <c r="W415" s="5"/>
      <c r="X415" s="5"/>
      <c r="Y415" s="5"/>
      <c r="Z415" s="5"/>
    </row>
    <row r="416" ht="13.5" customHeight="1">
      <c r="A416" s="5"/>
      <c r="B416" s="5"/>
      <c r="C416" s="6"/>
      <c r="D416" s="5"/>
      <c r="E416" s="5"/>
      <c r="F416" s="5"/>
      <c r="G416" s="5"/>
      <c r="H416" s="5"/>
      <c r="I416" s="5"/>
      <c r="J416" s="5"/>
      <c r="K416" s="5"/>
      <c r="L416" s="5"/>
      <c r="M416" s="5"/>
      <c r="N416" s="5"/>
      <c r="O416" s="5"/>
      <c r="P416" s="5"/>
      <c r="Q416" s="5"/>
      <c r="R416" s="5"/>
      <c r="S416" s="5"/>
      <c r="T416" s="5"/>
      <c r="U416" s="5"/>
      <c r="V416" s="5"/>
      <c r="W416" s="5"/>
      <c r="X416" s="5"/>
      <c r="Y416" s="5"/>
      <c r="Z416" s="5"/>
    </row>
    <row r="417" ht="13.5" customHeight="1">
      <c r="A417" s="5"/>
      <c r="B417" s="5"/>
      <c r="C417" s="6"/>
      <c r="D417" s="5"/>
      <c r="E417" s="5"/>
      <c r="F417" s="5"/>
      <c r="G417" s="5"/>
      <c r="H417" s="5"/>
      <c r="I417" s="5"/>
      <c r="J417" s="5"/>
      <c r="K417" s="5"/>
      <c r="L417" s="5"/>
      <c r="M417" s="5"/>
      <c r="N417" s="5"/>
      <c r="O417" s="5"/>
      <c r="P417" s="5"/>
      <c r="Q417" s="5"/>
      <c r="R417" s="5"/>
      <c r="S417" s="5"/>
      <c r="T417" s="5"/>
      <c r="U417" s="5"/>
      <c r="V417" s="5"/>
      <c r="W417" s="5"/>
      <c r="X417" s="5"/>
      <c r="Y417" s="5"/>
      <c r="Z417" s="5"/>
    </row>
    <row r="418" ht="13.5" customHeight="1">
      <c r="A418" s="5"/>
      <c r="B418" s="5"/>
      <c r="C418" s="6"/>
      <c r="D418" s="5"/>
      <c r="E418" s="5"/>
      <c r="F418" s="5"/>
      <c r="G418" s="5"/>
      <c r="H418" s="5"/>
      <c r="I418" s="5"/>
      <c r="J418" s="5"/>
      <c r="K418" s="5"/>
      <c r="L418" s="5"/>
      <c r="M418" s="5"/>
      <c r="N418" s="5"/>
      <c r="O418" s="5"/>
      <c r="P418" s="5"/>
      <c r="Q418" s="5"/>
      <c r="R418" s="5"/>
      <c r="S418" s="5"/>
      <c r="T418" s="5"/>
      <c r="U418" s="5"/>
      <c r="V418" s="5"/>
      <c r="W418" s="5"/>
      <c r="X418" s="5"/>
      <c r="Y418" s="5"/>
      <c r="Z418" s="5"/>
    </row>
    <row r="419" ht="13.5" customHeight="1">
      <c r="A419" s="5"/>
      <c r="B419" s="5"/>
      <c r="C419" s="6"/>
      <c r="D419" s="5"/>
      <c r="E419" s="5"/>
      <c r="F419" s="5"/>
      <c r="G419" s="5"/>
      <c r="H419" s="5"/>
      <c r="I419" s="5"/>
      <c r="J419" s="5"/>
      <c r="K419" s="5"/>
      <c r="L419" s="5"/>
      <c r="M419" s="5"/>
      <c r="N419" s="5"/>
      <c r="O419" s="5"/>
      <c r="P419" s="5"/>
      <c r="Q419" s="5"/>
      <c r="R419" s="5"/>
      <c r="S419" s="5"/>
      <c r="T419" s="5"/>
      <c r="U419" s="5"/>
      <c r="V419" s="5"/>
      <c r="W419" s="5"/>
      <c r="X419" s="5"/>
      <c r="Y419" s="5"/>
      <c r="Z419" s="5"/>
    </row>
    <row r="420" ht="13.5" customHeight="1">
      <c r="A420" s="5"/>
      <c r="B420" s="5"/>
      <c r="C420" s="6"/>
      <c r="D420" s="5"/>
      <c r="E420" s="5"/>
      <c r="F420" s="5"/>
      <c r="G420" s="5"/>
      <c r="H420" s="5"/>
      <c r="I420" s="5"/>
      <c r="J420" s="5"/>
      <c r="K420" s="5"/>
      <c r="L420" s="5"/>
      <c r="M420" s="5"/>
      <c r="N420" s="5"/>
      <c r="O420" s="5"/>
      <c r="P420" s="5"/>
      <c r="Q420" s="5"/>
      <c r="R420" s="5"/>
      <c r="S420" s="5"/>
      <c r="T420" s="5"/>
      <c r="U420" s="5"/>
      <c r="V420" s="5"/>
      <c r="W420" s="5"/>
      <c r="X420" s="5"/>
      <c r="Y420" s="5"/>
      <c r="Z420" s="5"/>
    </row>
    <row r="421" ht="13.5" customHeight="1">
      <c r="A421" s="5"/>
      <c r="B421" s="5"/>
      <c r="C421" s="6"/>
      <c r="D421" s="5"/>
      <c r="E421" s="5"/>
      <c r="F421" s="5"/>
      <c r="G421" s="5"/>
      <c r="H421" s="5"/>
      <c r="I421" s="5"/>
      <c r="J421" s="5"/>
      <c r="K421" s="5"/>
      <c r="L421" s="5"/>
      <c r="M421" s="5"/>
      <c r="N421" s="5"/>
      <c r="O421" s="5"/>
      <c r="P421" s="5"/>
      <c r="Q421" s="5"/>
      <c r="R421" s="5"/>
      <c r="S421" s="5"/>
      <c r="T421" s="5"/>
      <c r="U421" s="5"/>
      <c r="V421" s="5"/>
      <c r="W421" s="5"/>
      <c r="X421" s="5"/>
      <c r="Y421" s="5"/>
      <c r="Z421" s="5"/>
    </row>
    <row r="422" ht="13.5" customHeight="1">
      <c r="A422" s="5"/>
      <c r="B422" s="5"/>
      <c r="C422" s="6"/>
      <c r="D422" s="5"/>
      <c r="E422" s="5"/>
      <c r="F422" s="5"/>
      <c r="G422" s="5"/>
      <c r="H422" s="5"/>
      <c r="I422" s="5"/>
      <c r="J422" s="5"/>
      <c r="K422" s="5"/>
      <c r="L422" s="5"/>
      <c r="M422" s="5"/>
      <c r="N422" s="5"/>
      <c r="O422" s="5"/>
      <c r="P422" s="5"/>
      <c r="Q422" s="5"/>
      <c r="R422" s="5"/>
      <c r="S422" s="5"/>
      <c r="T422" s="5"/>
      <c r="U422" s="5"/>
      <c r="V422" s="5"/>
      <c r="W422" s="5"/>
      <c r="X422" s="5"/>
      <c r="Y422" s="5"/>
      <c r="Z422" s="5"/>
    </row>
    <row r="423" ht="13.5" customHeight="1">
      <c r="A423" s="5"/>
      <c r="B423" s="5"/>
      <c r="C423" s="6"/>
      <c r="D423" s="5"/>
      <c r="E423" s="5"/>
      <c r="F423" s="5"/>
      <c r="G423" s="5"/>
      <c r="H423" s="5"/>
      <c r="I423" s="5"/>
      <c r="J423" s="5"/>
      <c r="K423" s="5"/>
      <c r="L423" s="5"/>
      <c r="M423" s="5"/>
      <c r="N423" s="5"/>
      <c r="O423" s="5"/>
      <c r="P423" s="5"/>
      <c r="Q423" s="5"/>
      <c r="R423" s="5"/>
      <c r="S423" s="5"/>
      <c r="T423" s="5"/>
      <c r="U423" s="5"/>
      <c r="V423" s="5"/>
      <c r="W423" s="5"/>
      <c r="X423" s="5"/>
      <c r="Y423" s="5"/>
      <c r="Z423" s="5"/>
    </row>
    <row r="424" ht="13.5" customHeight="1">
      <c r="A424" s="5"/>
      <c r="B424" s="5"/>
      <c r="C424" s="6"/>
      <c r="D424" s="5"/>
      <c r="E424" s="5"/>
      <c r="F424" s="5"/>
      <c r="G424" s="5"/>
      <c r="H424" s="5"/>
      <c r="I424" s="5"/>
      <c r="J424" s="5"/>
      <c r="K424" s="5"/>
      <c r="L424" s="5"/>
      <c r="M424" s="5"/>
      <c r="N424" s="5"/>
      <c r="O424" s="5"/>
      <c r="P424" s="5"/>
      <c r="Q424" s="5"/>
      <c r="R424" s="5"/>
      <c r="S424" s="5"/>
      <c r="T424" s="5"/>
      <c r="U424" s="5"/>
      <c r="V424" s="5"/>
      <c r="W424" s="5"/>
      <c r="X424" s="5"/>
      <c r="Y424" s="5"/>
      <c r="Z424" s="5"/>
    </row>
    <row r="425" ht="13.5" customHeight="1">
      <c r="A425" s="5"/>
      <c r="B425" s="5"/>
      <c r="C425" s="6"/>
      <c r="D425" s="5"/>
      <c r="E425" s="5"/>
      <c r="F425" s="5"/>
      <c r="G425" s="5"/>
      <c r="H425" s="5"/>
      <c r="I425" s="5"/>
      <c r="J425" s="5"/>
      <c r="K425" s="5"/>
      <c r="L425" s="5"/>
      <c r="M425" s="5"/>
      <c r="N425" s="5"/>
      <c r="O425" s="5"/>
      <c r="P425" s="5"/>
      <c r="Q425" s="5"/>
      <c r="R425" s="5"/>
      <c r="S425" s="5"/>
      <c r="T425" s="5"/>
      <c r="U425" s="5"/>
      <c r="V425" s="5"/>
      <c r="W425" s="5"/>
      <c r="X425" s="5"/>
      <c r="Y425" s="5"/>
      <c r="Z425" s="5"/>
    </row>
    <row r="426" ht="13.5" customHeight="1">
      <c r="A426" s="5"/>
      <c r="B426" s="5"/>
      <c r="C426" s="6"/>
      <c r="D426" s="5"/>
      <c r="E426" s="5"/>
      <c r="F426" s="5"/>
      <c r="G426" s="5"/>
      <c r="H426" s="5"/>
      <c r="I426" s="5"/>
      <c r="J426" s="5"/>
      <c r="K426" s="5"/>
      <c r="L426" s="5"/>
      <c r="M426" s="5"/>
      <c r="N426" s="5"/>
      <c r="O426" s="5"/>
      <c r="P426" s="5"/>
      <c r="Q426" s="5"/>
      <c r="R426" s="5"/>
      <c r="S426" s="5"/>
      <c r="T426" s="5"/>
      <c r="U426" s="5"/>
      <c r="V426" s="5"/>
      <c r="W426" s="5"/>
      <c r="X426" s="5"/>
      <c r="Y426" s="5"/>
      <c r="Z426" s="5"/>
    </row>
    <row r="427" ht="13.5" customHeight="1">
      <c r="A427" s="5"/>
      <c r="B427" s="5"/>
      <c r="C427" s="6"/>
      <c r="D427" s="5"/>
      <c r="E427" s="5"/>
      <c r="F427" s="5"/>
      <c r="G427" s="5"/>
      <c r="H427" s="5"/>
      <c r="I427" s="5"/>
      <c r="J427" s="5"/>
      <c r="K427" s="5"/>
      <c r="L427" s="5"/>
      <c r="M427" s="5"/>
      <c r="N427" s="5"/>
      <c r="O427" s="5"/>
      <c r="P427" s="5"/>
      <c r="Q427" s="5"/>
      <c r="R427" s="5"/>
      <c r="S427" s="5"/>
      <c r="T427" s="5"/>
      <c r="U427" s="5"/>
      <c r="V427" s="5"/>
      <c r="W427" s="5"/>
      <c r="X427" s="5"/>
      <c r="Y427" s="5"/>
      <c r="Z427" s="5"/>
    </row>
    <row r="428" ht="13.5" customHeight="1">
      <c r="A428" s="5"/>
      <c r="B428" s="5"/>
      <c r="C428" s="6"/>
      <c r="D428" s="5"/>
      <c r="E428" s="5"/>
      <c r="F428" s="5"/>
      <c r="G428" s="5"/>
      <c r="H428" s="5"/>
      <c r="I428" s="5"/>
      <c r="J428" s="5"/>
      <c r="K428" s="5"/>
      <c r="L428" s="5"/>
      <c r="M428" s="5"/>
      <c r="N428" s="5"/>
      <c r="O428" s="5"/>
      <c r="P428" s="5"/>
      <c r="Q428" s="5"/>
      <c r="R428" s="5"/>
      <c r="S428" s="5"/>
      <c r="T428" s="5"/>
      <c r="U428" s="5"/>
      <c r="V428" s="5"/>
      <c r="W428" s="5"/>
      <c r="X428" s="5"/>
      <c r="Y428" s="5"/>
      <c r="Z428" s="5"/>
    </row>
    <row r="429" ht="13.5" customHeight="1">
      <c r="A429" s="5"/>
      <c r="B429" s="5"/>
      <c r="C429" s="6"/>
      <c r="D429" s="5"/>
      <c r="E429" s="5"/>
      <c r="F429" s="5"/>
      <c r="G429" s="5"/>
      <c r="H429" s="5"/>
      <c r="I429" s="5"/>
      <c r="J429" s="5"/>
      <c r="K429" s="5"/>
      <c r="L429" s="5"/>
      <c r="M429" s="5"/>
      <c r="N429" s="5"/>
      <c r="O429" s="5"/>
      <c r="P429" s="5"/>
      <c r="Q429" s="5"/>
      <c r="R429" s="5"/>
      <c r="S429" s="5"/>
      <c r="T429" s="5"/>
      <c r="U429" s="5"/>
      <c r="V429" s="5"/>
      <c r="W429" s="5"/>
      <c r="X429" s="5"/>
      <c r="Y429" s="5"/>
      <c r="Z429" s="5"/>
    </row>
    <row r="430" ht="13.5" customHeight="1">
      <c r="A430" s="5"/>
      <c r="B430" s="5"/>
      <c r="C430" s="6"/>
      <c r="D430" s="5"/>
      <c r="E430" s="5"/>
      <c r="F430" s="5"/>
      <c r="G430" s="5"/>
      <c r="H430" s="5"/>
      <c r="I430" s="5"/>
      <c r="J430" s="5"/>
      <c r="K430" s="5"/>
      <c r="L430" s="5"/>
      <c r="M430" s="5"/>
      <c r="N430" s="5"/>
      <c r="O430" s="5"/>
      <c r="P430" s="5"/>
      <c r="Q430" s="5"/>
      <c r="R430" s="5"/>
      <c r="S430" s="5"/>
      <c r="T430" s="5"/>
      <c r="U430" s="5"/>
      <c r="V430" s="5"/>
      <c r="W430" s="5"/>
      <c r="X430" s="5"/>
      <c r="Y430" s="5"/>
      <c r="Z430" s="5"/>
    </row>
    <row r="431" ht="13.5" customHeight="1">
      <c r="A431" s="5"/>
      <c r="B431" s="5"/>
      <c r="C431" s="6"/>
      <c r="D431" s="5"/>
      <c r="E431" s="5"/>
      <c r="F431" s="5"/>
      <c r="G431" s="5"/>
      <c r="H431" s="5"/>
      <c r="I431" s="5"/>
      <c r="J431" s="5"/>
      <c r="K431" s="5"/>
      <c r="L431" s="5"/>
      <c r="M431" s="5"/>
      <c r="N431" s="5"/>
      <c r="O431" s="5"/>
      <c r="P431" s="5"/>
      <c r="Q431" s="5"/>
      <c r="R431" s="5"/>
      <c r="S431" s="5"/>
      <c r="T431" s="5"/>
      <c r="U431" s="5"/>
      <c r="V431" s="5"/>
      <c r="W431" s="5"/>
      <c r="X431" s="5"/>
      <c r="Y431" s="5"/>
      <c r="Z431" s="5"/>
    </row>
    <row r="432" ht="13.5" customHeight="1">
      <c r="A432" s="5"/>
      <c r="B432" s="5"/>
      <c r="C432" s="6"/>
      <c r="D432" s="5"/>
      <c r="E432" s="5"/>
      <c r="F432" s="5"/>
      <c r="G432" s="5"/>
      <c r="H432" s="5"/>
      <c r="I432" s="5"/>
      <c r="J432" s="5"/>
      <c r="K432" s="5"/>
      <c r="L432" s="5"/>
      <c r="M432" s="5"/>
      <c r="N432" s="5"/>
      <c r="O432" s="5"/>
      <c r="P432" s="5"/>
      <c r="Q432" s="5"/>
      <c r="R432" s="5"/>
      <c r="S432" s="5"/>
      <c r="T432" s="5"/>
      <c r="U432" s="5"/>
      <c r="V432" s="5"/>
      <c r="W432" s="5"/>
      <c r="X432" s="5"/>
      <c r="Y432" s="5"/>
      <c r="Z432" s="5"/>
    </row>
    <row r="433" ht="13.5" customHeight="1">
      <c r="A433" s="5"/>
      <c r="B433" s="5"/>
      <c r="C433" s="6"/>
      <c r="D433" s="5"/>
      <c r="E433" s="5"/>
      <c r="F433" s="5"/>
      <c r="G433" s="5"/>
      <c r="H433" s="5"/>
      <c r="I433" s="5"/>
      <c r="J433" s="5"/>
      <c r="K433" s="5"/>
      <c r="L433" s="5"/>
      <c r="M433" s="5"/>
      <c r="N433" s="5"/>
      <c r="O433" s="5"/>
      <c r="P433" s="5"/>
      <c r="Q433" s="5"/>
      <c r="R433" s="5"/>
      <c r="S433" s="5"/>
      <c r="T433" s="5"/>
      <c r="U433" s="5"/>
      <c r="V433" s="5"/>
      <c r="W433" s="5"/>
      <c r="X433" s="5"/>
      <c r="Y433" s="5"/>
      <c r="Z433" s="5"/>
    </row>
    <row r="434" ht="13.5" customHeight="1">
      <c r="A434" s="5"/>
      <c r="B434" s="5"/>
      <c r="C434" s="6"/>
      <c r="D434" s="5"/>
      <c r="E434" s="5"/>
      <c r="F434" s="5"/>
      <c r="G434" s="5"/>
      <c r="H434" s="5"/>
      <c r="I434" s="5"/>
      <c r="J434" s="5"/>
      <c r="K434" s="5"/>
      <c r="L434" s="5"/>
      <c r="M434" s="5"/>
      <c r="N434" s="5"/>
      <c r="O434" s="5"/>
      <c r="P434" s="5"/>
      <c r="Q434" s="5"/>
      <c r="R434" s="5"/>
      <c r="S434" s="5"/>
      <c r="T434" s="5"/>
      <c r="U434" s="5"/>
      <c r="V434" s="5"/>
      <c r="W434" s="5"/>
      <c r="X434" s="5"/>
      <c r="Y434" s="5"/>
      <c r="Z434" s="5"/>
    </row>
    <row r="435" ht="13.5" customHeight="1">
      <c r="A435" s="5"/>
      <c r="B435" s="5"/>
      <c r="C435" s="6"/>
      <c r="D435" s="5"/>
      <c r="E435" s="5"/>
      <c r="F435" s="5"/>
      <c r="G435" s="5"/>
      <c r="H435" s="5"/>
      <c r="I435" s="5"/>
      <c r="J435" s="5"/>
      <c r="K435" s="5"/>
      <c r="L435" s="5"/>
      <c r="M435" s="5"/>
      <c r="N435" s="5"/>
      <c r="O435" s="5"/>
      <c r="P435" s="5"/>
      <c r="Q435" s="5"/>
      <c r="R435" s="5"/>
      <c r="S435" s="5"/>
      <c r="T435" s="5"/>
      <c r="U435" s="5"/>
      <c r="V435" s="5"/>
      <c r="W435" s="5"/>
      <c r="X435" s="5"/>
      <c r="Y435" s="5"/>
      <c r="Z435" s="5"/>
    </row>
    <row r="436" ht="13.5" customHeight="1">
      <c r="A436" s="5"/>
      <c r="B436" s="5"/>
      <c r="C436" s="6"/>
      <c r="D436" s="5"/>
      <c r="E436" s="5"/>
      <c r="F436" s="5"/>
      <c r="G436" s="5"/>
      <c r="H436" s="5"/>
      <c r="I436" s="5"/>
      <c r="J436" s="5"/>
      <c r="K436" s="5"/>
      <c r="L436" s="5"/>
      <c r="M436" s="5"/>
      <c r="N436" s="5"/>
      <c r="O436" s="5"/>
      <c r="P436" s="5"/>
      <c r="Q436" s="5"/>
      <c r="R436" s="5"/>
      <c r="S436" s="5"/>
      <c r="T436" s="5"/>
      <c r="U436" s="5"/>
      <c r="V436" s="5"/>
      <c r="W436" s="5"/>
      <c r="X436" s="5"/>
      <c r="Y436" s="5"/>
      <c r="Z436" s="5"/>
    </row>
    <row r="437" ht="13.5" customHeight="1">
      <c r="A437" s="5"/>
      <c r="B437" s="5"/>
      <c r="C437" s="6"/>
      <c r="D437" s="5"/>
      <c r="E437" s="5"/>
      <c r="F437" s="5"/>
      <c r="G437" s="5"/>
      <c r="H437" s="5"/>
      <c r="I437" s="5"/>
      <c r="J437" s="5"/>
      <c r="K437" s="5"/>
      <c r="L437" s="5"/>
      <c r="M437" s="5"/>
      <c r="N437" s="5"/>
      <c r="O437" s="5"/>
      <c r="P437" s="5"/>
      <c r="Q437" s="5"/>
      <c r="R437" s="5"/>
      <c r="S437" s="5"/>
      <c r="T437" s="5"/>
      <c r="U437" s="5"/>
      <c r="V437" s="5"/>
      <c r="W437" s="5"/>
      <c r="X437" s="5"/>
      <c r="Y437" s="5"/>
      <c r="Z437" s="5"/>
    </row>
    <row r="438" ht="13.5" customHeight="1">
      <c r="A438" s="5"/>
      <c r="B438" s="5"/>
      <c r="C438" s="6"/>
      <c r="D438" s="5"/>
      <c r="E438" s="5"/>
      <c r="F438" s="5"/>
      <c r="G438" s="5"/>
      <c r="H438" s="5"/>
      <c r="I438" s="5"/>
      <c r="J438" s="5"/>
      <c r="K438" s="5"/>
      <c r="L438" s="5"/>
      <c r="M438" s="5"/>
      <c r="N438" s="5"/>
      <c r="O438" s="5"/>
      <c r="P438" s="5"/>
      <c r="Q438" s="5"/>
      <c r="R438" s="5"/>
      <c r="S438" s="5"/>
      <c r="T438" s="5"/>
      <c r="U438" s="5"/>
      <c r="V438" s="5"/>
      <c r="W438" s="5"/>
      <c r="X438" s="5"/>
      <c r="Y438" s="5"/>
      <c r="Z438" s="5"/>
    </row>
    <row r="439" ht="13.5" customHeight="1">
      <c r="A439" s="5"/>
      <c r="B439" s="5"/>
      <c r="C439" s="6"/>
      <c r="D439" s="5"/>
      <c r="E439" s="5"/>
      <c r="F439" s="5"/>
      <c r="G439" s="5"/>
      <c r="H439" s="5"/>
      <c r="I439" s="5"/>
      <c r="J439" s="5"/>
      <c r="K439" s="5"/>
      <c r="L439" s="5"/>
      <c r="M439" s="5"/>
      <c r="N439" s="5"/>
      <c r="O439" s="5"/>
      <c r="P439" s="5"/>
      <c r="Q439" s="5"/>
      <c r="R439" s="5"/>
      <c r="S439" s="5"/>
      <c r="T439" s="5"/>
      <c r="U439" s="5"/>
      <c r="V439" s="5"/>
      <c r="W439" s="5"/>
      <c r="X439" s="5"/>
      <c r="Y439" s="5"/>
      <c r="Z439" s="5"/>
    </row>
    <row r="440" ht="13.5" customHeight="1">
      <c r="A440" s="5"/>
      <c r="B440" s="5"/>
      <c r="C440" s="6"/>
      <c r="D440" s="5"/>
      <c r="E440" s="5"/>
      <c r="F440" s="5"/>
      <c r="G440" s="5"/>
      <c r="H440" s="5"/>
      <c r="I440" s="5"/>
      <c r="J440" s="5"/>
      <c r="K440" s="5"/>
      <c r="L440" s="5"/>
      <c r="M440" s="5"/>
      <c r="N440" s="5"/>
      <c r="O440" s="5"/>
      <c r="P440" s="5"/>
      <c r="Q440" s="5"/>
      <c r="R440" s="5"/>
      <c r="S440" s="5"/>
      <c r="T440" s="5"/>
      <c r="U440" s="5"/>
      <c r="V440" s="5"/>
      <c r="W440" s="5"/>
      <c r="X440" s="5"/>
      <c r="Y440" s="5"/>
      <c r="Z440" s="5"/>
    </row>
    <row r="441" ht="13.5" customHeight="1">
      <c r="A441" s="5"/>
      <c r="B441" s="5"/>
      <c r="C441" s="6"/>
      <c r="D441" s="5"/>
      <c r="E441" s="5"/>
      <c r="F441" s="5"/>
      <c r="G441" s="5"/>
      <c r="H441" s="5"/>
      <c r="I441" s="5"/>
      <c r="J441" s="5"/>
      <c r="K441" s="5"/>
      <c r="L441" s="5"/>
      <c r="M441" s="5"/>
      <c r="N441" s="5"/>
      <c r="O441" s="5"/>
      <c r="P441" s="5"/>
      <c r="Q441" s="5"/>
      <c r="R441" s="5"/>
      <c r="S441" s="5"/>
      <c r="T441" s="5"/>
      <c r="U441" s="5"/>
      <c r="V441" s="5"/>
      <c r="W441" s="5"/>
      <c r="X441" s="5"/>
      <c r="Y441" s="5"/>
      <c r="Z441" s="5"/>
    </row>
    <row r="442" ht="13.5" customHeight="1">
      <c r="A442" s="5"/>
      <c r="B442" s="5"/>
      <c r="C442" s="6"/>
      <c r="D442" s="5"/>
      <c r="E442" s="5"/>
      <c r="F442" s="5"/>
      <c r="G442" s="5"/>
      <c r="H442" s="5"/>
      <c r="I442" s="5"/>
      <c r="J442" s="5"/>
      <c r="K442" s="5"/>
      <c r="L442" s="5"/>
      <c r="M442" s="5"/>
      <c r="N442" s="5"/>
      <c r="O442" s="5"/>
      <c r="P442" s="5"/>
      <c r="Q442" s="5"/>
      <c r="R442" s="5"/>
      <c r="S442" s="5"/>
      <c r="T442" s="5"/>
      <c r="U442" s="5"/>
      <c r="V442" s="5"/>
      <c r="W442" s="5"/>
      <c r="X442" s="5"/>
      <c r="Y442" s="5"/>
      <c r="Z442" s="5"/>
    </row>
    <row r="443" ht="13.5" customHeight="1">
      <c r="A443" s="5"/>
      <c r="B443" s="5"/>
      <c r="C443" s="6"/>
      <c r="D443" s="5"/>
      <c r="E443" s="5"/>
      <c r="F443" s="5"/>
      <c r="G443" s="5"/>
      <c r="H443" s="5"/>
      <c r="I443" s="5"/>
      <c r="J443" s="5"/>
      <c r="K443" s="5"/>
      <c r="L443" s="5"/>
      <c r="M443" s="5"/>
      <c r="N443" s="5"/>
      <c r="O443" s="5"/>
      <c r="P443" s="5"/>
      <c r="Q443" s="5"/>
      <c r="R443" s="5"/>
      <c r="S443" s="5"/>
      <c r="T443" s="5"/>
      <c r="U443" s="5"/>
      <c r="V443" s="5"/>
      <c r="W443" s="5"/>
      <c r="X443" s="5"/>
      <c r="Y443" s="5"/>
      <c r="Z443" s="5"/>
    </row>
    <row r="444" ht="13.5" customHeight="1">
      <c r="A444" s="5"/>
      <c r="B444" s="5"/>
      <c r="C444" s="6"/>
      <c r="D444" s="5"/>
      <c r="E444" s="5"/>
      <c r="F444" s="5"/>
      <c r="G444" s="5"/>
      <c r="H444" s="5"/>
      <c r="I444" s="5"/>
      <c r="J444" s="5"/>
      <c r="K444" s="5"/>
      <c r="L444" s="5"/>
      <c r="M444" s="5"/>
      <c r="N444" s="5"/>
      <c r="O444" s="5"/>
      <c r="P444" s="5"/>
      <c r="Q444" s="5"/>
      <c r="R444" s="5"/>
      <c r="S444" s="5"/>
      <c r="T444" s="5"/>
      <c r="U444" s="5"/>
      <c r="V444" s="5"/>
      <c r="W444" s="5"/>
      <c r="X444" s="5"/>
      <c r="Y444" s="5"/>
      <c r="Z444" s="5"/>
    </row>
    <row r="445" ht="13.5" customHeight="1">
      <c r="A445" s="5"/>
      <c r="B445" s="5"/>
      <c r="C445" s="6"/>
      <c r="D445" s="5"/>
      <c r="E445" s="5"/>
      <c r="F445" s="5"/>
      <c r="G445" s="5"/>
      <c r="H445" s="5"/>
      <c r="I445" s="5"/>
      <c r="J445" s="5"/>
      <c r="K445" s="5"/>
      <c r="L445" s="5"/>
      <c r="M445" s="5"/>
      <c r="N445" s="5"/>
      <c r="O445" s="5"/>
      <c r="P445" s="5"/>
      <c r="Q445" s="5"/>
      <c r="R445" s="5"/>
      <c r="S445" s="5"/>
      <c r="T445" s="5"/>
      <c r="U445" s="5"/>
      <c r="V445" s="5"/>
      <c r="W445" s="5"/>
      <c r="X445" s="5"/>
      <c r="Y445" s="5"/>
      <c r="Z445" s="5"/>
    </row>
    <row r="446" ht="13.5" customHeight="1">
      <c r="A446" s="5"/>
      <c r="B446" s="5"/>
      <c r="C446" s="6"/>
      <c r="D446" s="5"/>
      <c r="E446" s="5"/>
      <c r="F446" s="5"/>
      <c r="G446" s="5"/>
      <c r="H446" s="5"/>
      <c r="I446" s="5"/>
      <c r="J446" s="5"/>
      <c r="K446" s="5"/>
      <c r="L446" s="5"/>
      <c r="M446" s="5"/>
      <c r="N446" s="5"/>
      <c r="O446" s="5"/>
      <c r="P446" s="5"/>
      <c r="Q446" s="5"/>
      <c r="R446" s="5"/>
      <c r="S446" s="5"/>
      <c r="T446" s="5"/>
      <c r="U446" s="5"/>
      <c r="V446" s="5"/>
      <c r="W446" s="5"/>
      <c r="X446" s="5"/>
      <c r="Y446" s="5"/>
      <c r="Z446" s="5"/>
    </row>
    <row r="447" ht="13.5" customHeight="1">
      <c r="A447" s="5"/>
      <c r="B447" s="5"/>
      <c r="C447" s="6"/>
      <c r="D447" s="5"/>
      <c r="E447" s="5"/>
      <c r="F447" s="5"/>
      <c r="G447" s="5"/>
      <c r="H447" s="5"/>
      <c r="I447" s="5"/>
      <c r="J447" s="5"/>
      <c r="K447" s="5"/>
      <c r="L447" s="5"/>
      <c r="M447" s="5"/>
      <c r="N447" s="5"/>
      <c r="O447" s="5"/>
      <c r="P447" s="5"/>
      <c r="Q447" s="5"/>
      <c r="R447" s="5"/>
      <c r="S447" s="5"/>
      <c r="T447" s="5"/>
      <c r="U447" s="5"/>
      <c r="V447" s="5"/>
      <c r="W447" s="5"/>
      <c r="X447" s="5"/>
      <c r="Y447" s="5"/>
      <c r="Z447" s="5"/>
    </row>
    <row r="448" ht="13.5" customHeight="1">
      <c r="A448" s="5"/>
      <c r="B448" s="5"/>
      <c r="C448" s="6"/>
      <c r="D448" s="5"/>
      <c r="E448" s="5"/>
      <c r="F448" s="5"/>
      <c r="G448" s="5"/>
      <c r="H448" s="5"/>
      <c r="I448" s="5"/>
      <c r="J448" s="5"/>
      <c r="K448" s="5"/>
      <c r="L448" s="5"/>
      <c r="M448" s="5"/>
      <c r="N448" s="5"/>
      <c r="O448" s="5"/>
      <c r="P448" s="5"/>
      <c r="Q448" s="5"/>
      <c r="R448" s="5"/>
      <c r="S448" s="5"/>
      <c r="T448" s="5"/>
      <c r="U448" s="5"/>
      <c r="V448" s="5"/>
      <c r="W448" s="5"/>
      <c r="X448" s="5"/>
      <c r="Y448" s="5"/>
      <c r="Z448" s="5"/>
    </row>
    <row r="449" ht="13.5" customHeight="1">
      <c r="A449" s="5"/>
      <c r="B449" s="5"/>
      <c r="C449" s="6"/>
      <c r="D449" s="5"/>
      <c r="E449" s="5"/>
      <c r="F449" s="5"/>
      <c r="G449" s="5"/>
      <c r="H449" s="5"/>
      <c r="I449" s="5"/>
      <c r="J449" s="5"/>
      <c r="K449" s="5"/>
      <c r="L449" s="5"/>
      <c r="M449" s="5"/>
      <c r="N449" s="5"/>
      <c r="O449" s="5"/>
      <c r="P449" s="5"/>
      <c r="Q449" s="5"/>
      <c r="R449" s="5"/>
      <c r="S449" s="5"/>
      <c r="T449" s="5"/>
      <c r="U449" s="5"/>
      <c r="V449" s="5"/>
      <c r="W449" s="5"/>
      <c r="X449" s="5"/>
      <c r="Y449" s="5"/>
      <c r="Z449" s="5"/>
    </row>
    <row r="450" ht="13.5" customHeight="1">
      <c r="A450" s="5"/>
      <c r="B450" s="5"/>
      <c r="C450" s="6"/>
      <c r="D450" s="5"/>
      <c r="E450" s="5"/>
      <c r="F450" s="5"/>
      <c r="G450" s="5"/>
      <c r="H450" s="5"/>
      <c r="I450" s="5"/>
      <c r="J450" s="5"/>
      <c r="K450" s="5"/>
      <c r="L450" s="5"/>
      <c r="M450" s="5"/>
      <c r="N450" s="5"/>
      <c r="O450" s="5"/>
      <c r="P450" s="5"/>
      <c r="Q450" s="5"/>
      <c r="R450" s="5"/>
      <c r="S450" s="5"/>
      <c r="T450" s="5"/>
      <c r="U450" s="5"/>
      <c r="V450" s="5"/>
      <c r="W450" s="5"/>
      <c r="X450" s="5"/>
      <c r="Y450" s="5"/>
      <c r="Z450" s="5"/>
    </row>
    <row r="451" ht="13.5" customHeight="1">
      <c r="A451" s="5"/>
      <c r="B451" s="5"/>
      <c r="C451" s="6"/>
      <c r="D451" s="5"/>
      <c r="E451" s="5"/>
      <c r="F451" s="5"/>
      <c r="G451" s="5"/>
      <c r="H451" s="5"/>
      <c r="I451" s="5"/>
      <c r="J451" s="5"/>
      <c r="K451" s="5"/>
      <c r="L451" s="5"/>
      <c r="M451" s="5"/>
      <c r="N451" s="5"/>
      <c r="O451" s="5"/>
      <c r="P451" s="5"/>
      <c r="Q451" s="5"/>
      <c r="R451" s="5"/>
      <c r="S451" s="5"/>
      <c r="T451" s="5"/>
      <c r="U451" s="5"/>
      <c r="V451" s="5"/>
      <c r="W451" s="5"/>
      <c r="X451" s="5"/>
      <c r="Y451" s="5"/>
      <c r="Z451" s="5"/>
    </row>
    <row r="452" ht="13.5" customHeight="1">
      <c r="A452" s="5"/>
      <c r="B452" s="5"/>
      <c r="C452" s="6"/>
      <c r="D452" s="5"/>
      <c r="E452" s="5"/>
      <c r="F452" s="5"/>
      <c r="G452" s="5"/>
      <c r="H452" s="5"/>
      <c r="I452" s="5"/>
      <c r="J452" s="5"/>
      <c r="K452" s="5"/>
      <c r="L452" s="5"/>
      <c r="M452" s="5"/>
      <c r="N452" s="5"/>
      <c r="O452" s="5"/>
      <c r="P452" s="5"/>
      <c r="Q452" s="5"/>
      <c r="R452" s="5"/>
      <c r="S452" s="5"/>
      <c r="T452" s="5"/>
      <c r="U452" s="5"/>
      <c r="V452" s="5"/>
      <c r="W452" s="5"/>
      <c r="X452" s="5"/>
      <c r="Y452" s="5"/>
      <c r="Z452" s="5"/>
    </row>
    <row r="453" ht="13.5" customHeight="1">
      <c r="A453" s="5"/>
      <c r="B453" s="5"/>
      <c r="C453" s="6"/>
      <c r="D453" s="5"/>
      <c r="E453" s="5"/>
      <c r="F453" s="5"/>
      <c r="G453" s="5"/>
      <c r="H453" s="5"/>
      <c r="I453" s="5"/>
      <c r="J453" s="5"/>
      <c r="K453" s="5"/>
      <c r="L453" s="5"/>
      <c r="M453" s="5"/>
      <c r="N453" s="5"/>
      <c r="O453" s="5"/>
      <c r="P453" s="5"/>
      <c r="Q453" s="5"/>
      <c r="R453" s="5"/>
      <c r="S453" s="5"/>
      <c r="T453" s="5"/>
      <c r="U453" s="5"/>
      <c r="V453" s="5"/>
      <c r="W453" s="5"/>
      <c r="X453" s="5"/>
      <c r="Y453" s="5"/>
      <c r="Z453" s="5"/>
    </row>
    <row r="454" ht="13.5" customHeight="1">
      <c r="A454" s="5"/>
      <c r="B454" s="5"/>
      <c r="C454" s="6"/>
      <c r="D454" s="5"/>
      <c r="E454" s="5"/>
      <c r="F454" s="5"/>
      <c r="G454" s="5"/>
      <c r="H454" s="5"/>
      <c r="I454" s="5"/>
      <c r="J454" s="5"/>
      <c r="K454" s="5"/>
      <c r="L454" s="5"/>
      <c r="M454" s="5"/>
      <c r="N454" s="5"/>
      <c r="O454" s="5"/>
      <c r="P454" s="5"/>
      <c r="Q454" s="5"/>
      <c r="R454" s="5"/>
      <c r="S454" s="5"/>
      <c r="T454" s="5"/>
      <c r="U454" s="5"/>
      <c r="V454" s="5"/>
      <c r="W454" s="5"/>
      <c r="X454" s="5"/>
      <c r="Y454" s="5"/>
      <c r="Z454" s="5"/>
    </row>
    <row r="455" ht="13.5" customHeight="1">
      <c r="A455" s="5"/>
      <c r="B455" s="5"/>
      <c r="C455" s="6"/>
      <c r="D455" s="5"/>
      <c r="E455" s="5"/>
      <c r="F455" s="5"/>
      <c r="G455" s="5"/>
      <c r="H455" s="5"/>
      <c r="I455" s="5"/>
      <c r="J455" s="5"/>
      <c r="K455" s="5"/>
      <c r="L455" s="5"/>
      <c r="M455" s="5"/>
      <c r="N455" s="5"/>
      <c r="O455" s="5"/>
      <c r="P455" s="5"/>
      <c r="Q455" s="5"/>
      <c r="R455" s="5"/>
      <c r="S455" s="5"/>
      <c r="T455" s="5"/>
      <c r="U455" s="5"/>
      <c r="V455" s="5"/>
      <c r="W455" s="5"/>
      <c r="X455" s="5"/>
      <c r="Y455" s="5"/>
      <c r="Z455" s="5"/>
    </row>
    <row r="456" ht="13.5" customHeight="1">
      <c r="A456" s="5"/>
      <c r="B456" s="5"/>
      <c r="C456" s="6"/>
      <c r="D456" s="5"/>
      <c r="E456" s="5"/>
      <c r="F456" s="5"/>
      <c r="G456" s="5"/>
      <c r="H456" s="5"/>
      <c r="I456" s="5"/>
      <c r="J456" s="5"/>
      <c r="K456" s="5"/>
      <c r="L456" s="5"/>
      <c r="M456" s="5"/>
      <c r="N456" s="5"/>
      <c r="O456" s="5"/>
      <c r="P456" s="5"/>
      <c r="Q456" s="5"/>
      <c r="R456" s="5"/>
      <c r="S456" s="5"/>
      <c r="T456" s="5"/>
      <c r="U456" s="5"/>
      <c r="V456" s="5"/>
      <c r="W456" s="5"/>
      <c r="X456" s="5"/>
      <c r="Y456" s="5"/>
      <c r="Z456" s="5"/>
    </row>
    <row r="457" ht="13.5" customHeight="1">
      <c r="A457" s="5"/>
      <c r="B457" s="5"/>
      <c r="C457" s="6"/>
      <c r="D457" s="5"/>
      <c r="E457" s="5"/>
      <c r="F457" s="5"/>
      <c r="G457" s="5"/>
      <c r="H457" s="5"/>
      <c r="I457" s="5"/>
      <c r="J457" s="5"/>
      <c r="K457" s="5"/>
      <c r="L457" s="5"/>
      <c r="M457" s="5"/>
      <c r="N457" s="5"/>
      <c r="O457" s="5"/>
      <c r="P457" s="5"/>
      <c r="Q457" s="5"/>
      <c r="R457" s="5"/>
      <c r="S457" s="5"/>
      <c r="T457" s="5"/>
      <c r="U457" s="5"/>
      <c r="V457" s="5"/>
      <c r="W457" s="5"/>
      <c r="X457" s="5"/>
      <c r="Y457" s="5"/>
      <c r="Z457" s="5"/>
    </row>
    <row r="458" ht="13.5" customHeight="1">
      <c r="A458" s="5"/>
      <c r="B458" s="5"/>
      <c r="C458" s="6"/>
      <c r="D458" s="5"/>
      <c r="E458" s="5"/>
      <c r="F458" s="5"/>
      <c r="G458" s="5"/>
      <c r="H458" s="5"/>
      <c r="I458" s="5"/>
      <c r="J458" s="5"/>
      <c r="K458" s="5"/>
      <c r="L458" s="5"/>
      <c r="M458" s="5"/>
      <c r="N458" s="5"/>
      <c r="O458" s="5"/>
      <c r="P458" s="5"/>
      <c r="Q458" s="5"/>
      <c r="R458" s="5"/>
      <c r="S458" s="5"/>
      <c r="T458" s="5"/>
      <c r="U458" s="5"/>
      <c r="V458" s="5"/>
      <c r="W458" s="5"/>
      <c r="X458" s="5"/>
      <c r="Y458" s="5"/>
      <c r="Z458" s="5"/>
    </row>
    <row r="459" ht="13.5" customHeight="1">
      <c r="A459" s="5"/>
      <c r="B459" s="5"/>
      <c r="C459" s="6"/>
      <c r="D459" s="5"/>
      <c r="E459" s="5"/>
      <c r="F459" s="5"/>
      <c r="G459" s="5"/>
      <c r="H459" s="5"/>
      <c r="I459" s="5"/>
      <c r="J459" s="5"/>
      <c r="K459" s="5"/>
      <c r="L459" s="5"/>
      <c r="M459" s="5"/>
      <c r="N459" s="5"/>
      <c r="O459" s="5"/>
      <c r="P459" s="5"/>
      <c r="Q459" s="5"/>
      <c r="R459" s="5"/>
      <c r="S459" s="5"/>
      <c r="T459" s="5"/>
      <c r="U459" s="5"/>
      <c r="V459" s="5"/>
      <c r="W459" s="5"/>
      <c r="X459" s="5"/>
      <c r="Y459" s="5"/>
      <c r="Z459" s="5"/>
    </row>
    <row r="460" ht="13.5" customHeight="1">
      <c r="A460" s="5"/>
      <c r="B460" s="5"/>
      <c r="C460" s="6"/>
      <c r="D460" s="5"/>
      <c r="E460" s="5"/>
      <c r="F460" s="5"/>
      <c r="G460" s="5"/>
      <c r="H460" s="5"/>
      <c r="I460" s="5"/>
      <c r="J460" s="5"/>
      <c r="K460" s="5"/>
      <c r="L460" s="5"/>
      <c r="M460" s="5"/>
      <c r="N460" s="5"/>
      <c r="O460" s="5"/>
      <c r="P460" s="5"/>
      <c r="Q460" s="5"/>
      <c r="R460" s="5"/>
      <c r="S460" s="5"/>
      <c r="T460" s="5"/>
      <c r="U460" s="5"/>
      <c r="V460" s="5"/>
      <c r="W460" s="5"/>
      <c r="X460" s="5"/>
      <c r="Y460" s="5"/>
      <c r="Z460" s="5"/>
    </row>
    <row r="461" ht="13.5" customHeight="1">
      <c r="A461" s="5"/>
      <c r="B461" s="5"/>
      <c r="C461" s="6"/>
      <c r="D461" s="5"/>
      <c r="E461" s="5"/>
      <c r="F461" s="5"/>
      <c r="G461" s="5"/>
      <c r="H461" s="5"/>
      <c r="I461" s="5"/>
      <c r="J461" s="5"/>
      <c r="K461" s="5"/>
      <c r="L461" s="5"/>
      <c r="M461" s="5"/>
      <c r="N461" s="5"/>
      <c r="O461" s="5"/>
      <c r="P461" s="5"/>
      <c r="Q461" s="5"/>
      <c r="R461" s="5"/>
      <c r="S461" s="5"/>
      <c r="T461" s="5"/>
      <c r="U461" s="5"/>
      <c r="V461" s="5"/>
      <c r="W461" s="5"/>
      <c r="X461" s="5"/>
      <c r="Y461" s="5"/>
      <c r="Z461" s="5"/>
    </row>
    <row r="462" ht="13.5" customHeight="1">
      <c r="A462" s="5"/>
      <c r="B462" s="5"/>
      <c r="C462" s="6"/>
      <c r="D462" s="5"/>
      <c r="E462" s="5"/>
      <c r="F462" s="5"/>
      <c r="G462" s="5"/>
      <c r="H462" s="5"/>
      <c r="I462" s="5"/>
      <c r="J462" s="5"/>
      <c r="K462" s="5"/>
      <c r="L462" s="5"/>
      <c r="M462" s="5"/>
      <c r="N462" s="5"/>
      <c r="O462" s="5"/>
      <c r="P462" s="5"/>
      <c r="Q462" s="5"/>
      <c r="R462" s="5"/>
      <c r="S462" s="5"/>
      <c r="T462" s="5"/>
      <c r="U462" s="5"/>
      <c r="V462" s="5"/>
      <c r="W462" s="5"/>
      <c r="X462" s="5"/>
      <c r="Y462" s="5"/>
      <c r="Z462" s="5"/>
    </row>
    <row r="463" ht="13.5" customHeight="1">
      <c r="A463" s="5"/>
      <c r="B463" s="5"/>
      <c r="C463" s="6"/>
      <c r="D463" s="5"/>
      <c r="E463" s="5"/>
      <c r="F463" s="5"/>
      <c r="G463" s="5"/>
      <c r="H463" s="5"/>
      <c r="I463" s="5"/>
      <c r="J463" s="5"/>
      <c r="K463" s="5"/>
      <c r="L463" s="5"/>
      <c r="M463" s="5"/>
      <c r="N463" s="5"/>
      <c r="O463" s="5"/>
      <c r="P463" s="5"/>
      <c r="Q463" s="5"/>
      <c r="R463" s="5"/>
      <c r="S463" s="5"/>
      <c r="T463" s="5"/>
      <c r="U463" s="5"/>
      <c r="V463" s="5"/>
      <c r="W463" s="5"/>
      <c r="X463" s="5"/>
      <c r="Y463" s="5"/>
      <c r="Z463" s="5"/>
    </row>
    <row r="464" ht="13.5" customHeight="1">
      <c r="A464" s="5"/>
      <c r="B464" s="5"/>
      <c r="C464" s="6"/>
      <c r="D464" s="5"/>
      <c r="E464" s="5"/>
      <c r="F464" s="5"/>
      <c r="G464" s="5"/>
      <c r="H464" s="5"/>
      <c r="I464" s="5"/>
      <c r="J464" s="5"/>
      <c r="K464" s="5"/>
      <c r="L464" s="5"/>
      <c r="M464" s="5"/>
      <c r="N464" s="5"/>
      <c r="O464" s="5"/>
      <c r="P464" s="5"/>
      <c r="Q464" s="5"/>
      <c r="R464" s="5"/>
      <c r="S464" s="5"/>
      <c r="T464" s="5"/>
      <c r="U464" s="5"/>
      <c r="V464" s="5"/>
      <c r="W464" s="5"/>
      <c r="X464" s="5"/>
      <c r="Y464" s="5"/>
      <c r="Z464" s="5"/>
    </row>
    <row r="465" ht="13.5" customHeight="1">
      <c r="A465" s="5"/>
      <c r="B465" s="5"/>
      <c r="C465" s="6"/>
      <c r="D465" s="5"/>
      <c r="E465" s="5"/>
      <c r="F465" s="5"/>
      <c r="G465" s="5"/>
      <c r="H465" s="5"/>
      <c r="I465" s="5"/>
      <c r="J465" s="5"/>
      <c r="K465" s="5"/>
      <c r="L465" s="5"/>
      <c r="M465" s="5"/>
      <c r="N465" s="5"/>
      <c r="O465" s="5"/>
      <c r="P465" s="5"/>
      <c r="Q465" s="5"/>
      <c r="R465" s="5"/>
      <c r="S465" s="5"/>
      <c r="T465" s="5"/>
      <c r="U465" s="5"/>
      <c r="V465" s="5"/>
      <c r="W465" s="5"/>
      <c r="X465" s="5"/>
      <c r="Y465" s="5"/>
      <c r="Z465" s="5"/>
    </row>
    <row r="466" ht="13.5" customHeight="1">
      <c r="A466" s="5"/>
      <c r="B466" s="5"/>
      <c r="C466" s="6"/>
      <c r="D466" s="5"/>
      <c r="E466" s="5"/>
      <c r="F466" s="5"/>
      <c r="G466" s="5"/>
      <c r="H466" s="5"/>
      <c r="I466" s="5"/>
      <c r="J466" s="5"/>
      <c r="K466" s="5"/>
      <c r="L466" s="5"/>
      <c r="M466" s="5"/>
      <c r="N466" s="5"/>
      <c r="O466" s="5"/>
      <c r="P466" s="5"/>
      <c r="Q466" s="5"/>
      <c r="R466" s="5"/>
      <c r="S466" s="5"/>
      <c r="T466" s="5"/>
      <c r="U466" s="5"/>
      <c r="V466" s="5"/>
      <c r="W466" s="5"/>
      <c r="X466" s="5"/>
      <c r="Y466" s="5"/>
      <c r="Z466" s="5"/>
    </row>
    <row r="467" ht="13.5" customHeight="1">
      <c r="A467" s="5"/>
      <c r="B467" s="5"/>
      <c r="C467" s="6"/>
      <c r="D467" s="5"/>
      <c r="E467" s="5"/>
      <c r="F467" s="5"/>
      <c r="G467" s="5"/>
      <c r="H467" s="5"/>
      <c r="I467" s="5"/>
      <c r="J467" s="5"/>
      <c r="K467" s="5"/>
      <c r="L467" s="5"/>
      <c r="M467" s="5"/>
      <c r="N467" s="5"/>
      <c r="O467" s="5"/>
      <c r="P467" s="5"/>
      <c r="Q467" s="5"/>
      <c r="R467" s="5"/>
      <c r="S467" s="5"/>
      <c r="T467" s="5"/>
      <c r="U467" s="5"/>
      <c r="V467" s="5"/>
      <c r="W467" s="5"/>
      <c r="X467" s="5"/>
      <c r="Y467" s="5"/>
      <c r="Z467" s="5"/>
    </row>
    <row r="468" ht="13.5" customHeight="1">
      <c r="A468" s="5"/>
      <c r="B468" s="5"/>
      <c r="C468" s="6"/>
      <c r="D468" s="5"/>
      <c r="E468" s="5"/>
      <c r="F468" s="5"/>
      <c r="G468" s="5"/>
      <c r="H468" s="5"/>
      <c r="I468" s="5"/>
      <c r="J468" s="5"/>
      <c r="K468" s="5"/>
      <c r="L468" s="5"/>
      <c r="M468" s="5"/>
      <c r="N468" s="5"/>
      <c r="O468" s="5"/>
      <c r="P468" s="5"/>
      <c r="Q468" s="5"/>
      <c r="R468" s="5"/>
      <c r="S468" s="5"/>
      <c r="T468" s="5"/>
      <c r="U468" s="5"/>
      <c r="V468" s="5"/>
      <c r="W468" s="5"/>
      <c r="X468" s="5"/>
      <c r="Y468" s="5"/>
      <c r="Z468" s="5"/>
    </row>
    <row r="469" ht="13.5" customHeight="1">
      <c r="A469" s="5"/>
      <c r="B469" s="5"/>
      <c r="C469" s="6"/>
      <c r="D469" s="5"/>
      <c r="E469" s="5"/>
      <c r="F469" s="5"/>
      <c r="G469" s="5"/>
      <c r="H469" s="5"/>
      <c r="I469" s="5"/>
      <c r="J469" s="5"/>
      <c r="K469" s="5"/>
      <c r="L469" s="5"/>
      <c r="M469" s="5"/>
      <c r="N469" s="5"/>
      <c r="O469" s="5"/>
      <c r="P469" s="5"/>
      <c r="Q469" s="5"/>
      <c r="R469" s="5"/>
      <c r="S469" s="5"/>
      <c r="T469" s="5"/>
      <c r="U469" s="5"/>
      <c r="V469" s="5"/>
      <c r="W469" s="5"/>
      <c r="X469" s="5"/>
      <c r="Y469" s="5"/>
      <c r="Z469" s="5"/>
    </row>
    <row r="470" ht="13.5" customHeight="1">
      <c r="A470" s="5"/>
      <c r="B470" s="5"/>
      <c r="C470" s="6"/>
      <c r="D470" s="5"/>
      <c r="E470" s="5"/>
      <c r="F470" s="5"/>
      <c r="G470" s="5"/>
      <c r="H470" s="5"/>
      <c r="I470" s="5"/>
      <c r="J470" s="5"/>
      <c r="K470" s="5"/>
      <c r="L470" s="5"/>
      <c r="M470" s="5"/>
      <c r="N470" s="5"/>
      <c r="O470" s="5"/>
      <c r="P470" s="5"/>
      <c r="Q470" s="5"/>
      <c r="R470" s="5"/>
      <c r="S470" s="5"/>
      <c r="T470" s="5"/>
      <c r="U470" s="5"/>
      <c r="V470" s="5"/>
      <c r="W470" s="5"/>
      <c r="X470" s="5"/>
      <c r="Y470" s="5"/>
      <c r="Z470" s="5"/>
    </row>
    <row r="471" ht="13.5" customHeight="1">
      <c r="A471" s="5"/>
      <c r="B471" s="5"/>
      <c r="C471" s="6"/>
      <c r="D471" s="5"/>
      <c r="E471" s="5"/>
      <c r="F471" s="5"/>
      <c r="G471" s="5"/>
      <c r="H471" s="5"/>
      <c r="I471" s="5"/>
      <c r="J471" s="5"/>
      <c r="K471" s="5"/>
      <c r="L471" s="5"/>
      <c r="M471" s="5"/>
      <c r="N471" s="5"/>
      <c r="O471" s="5"/>
      <c r="P471" s="5"/>
      <c r="Q471" s="5"/>
      <c r="R471" s="5"/>
      <c r="S471" s="5"/>
      <c r="T471" s="5"/>
      <c r="U471" s="5"/>
      <c r="V471" s="5"/>
      <c r="W471" s="5"/>
      <c r="X471" s="5"/>
      <c r="Y471" s="5"/>
      <c r="Z471" s="5"/>
    </row>
    <row r="472" ht="13.5" customHeight="1">
      <c r="A472" s="5"/>
      <c r="B472" s="5"/>
      <c r="C472" s="6"/>
      <c r="D472" s="5"/>
      <c r="E472" s="5"/>
      <c r="F472" s="5"/>
      <c r="G472" s="5"/>
      <c r="H472" s="5"/>
      <c r="I472" s="5"/>
      <c r="J472" s="5"/>
      <c r="K472" s="5"/>
      <c r="L472" s="5"/>
      <c r="M472" s="5"/>
      <c r="N472" s="5"/>
      <c r="O472" s="5"/>
      <c r="P472" s="5"/>
      <c r="Q472" s="5"/>
      <c r="R472" s="5"/>
      <c r="S472" s="5"/>
      <c r="T472" s="5"/>
      <c r="U472" s="5"/>
      <c r="V472" s="5"/>
      <c r="W472" s="5"/>
      <c r="X472" s="5"/>
      <c r="Y472" s="5"/>
      <c r="Z472" s="5"/>
    </row>
    <row r="473" ht="13.5" customHeight="1">
      <c r="A473" s="5"/>
      <c r="B473" s="5"/>
      <c r="C473" s="6"/>
      <c r="D473" s="5"/>
      <c r="E473" s="5"/>
      <c r="F473" s="5"/>
      <c r="G473" s="5"/>
      <c r="H473" s="5"/>
      <c r="I473" s="5"/>
      <c r="J473" s="5"/>
      <c r="K473" s="5"/>
      <c r="L473" s="5"/>
      <c r="M473" s="5"/>
      <c r="N473" s="5"/>
      <c r="O473" s="5"/>
      <c r="P473" s="5"/>
      <c r="Q473" s="5"/>
      <c r="R473" s="5"/>
      <c r="S473" s="5"/>
      <c r="T473" s="5"/>
      <c r="U473" s="5"/>
      <c r="V473" s="5"/>
      <c r="W473" s="5"/>
      <c r="X473" s="5"/>
      <c r="Y473" s="5"/>
      <c r="Z473" s="5"/>
    </row>
    <row r="474" ht="13.5" customHeight="1">
      <c r="A474" s="5"/>
      <c r="B474" s="5"/>
      <c r="C474" s="6"/>
      <c r="D474" s="5"/>
      <c r="E474" s="5"/>
      <c r="F474" s="5"/>
      <c r="G474" s="5"/>
      <c r="H474" s="5"/>
      <c r="I474" s="5"/>
      <c r="J474" s="5"/>
      <c r="K474" s="5"/>
      <c r="L474" s="5"/>
      <c r="M474" s="5"/>
      <c r="N474" s="5"/>
      <c r="O474" s="5"/>
      <c r="P474" s="5"/>
      <c r="Q474" s="5"/>
      <c r="R474" s="5"/>
      <c r="S474" s="5"/>
      <c r="T474" s="5"/>
      <c r="U474" s="5"/>
      <c r="V474" s="5"/>
      <c r="W474" s="5"/>
      <c r="X474" s="5"/>
      <c r="Y474" s="5"/>
      <c r="Z474" s="5"/>
    </row>
    <row r="475" ht="13.5" customHeight="1">
      <c r="A475" s="5"/>
      <c r="B475" s="5"/>
      <c r="C475" s="6"/>
      <c r="D475" s="5"/>
      <c r="E475" s="5"/>
      <c r="F475" s="5"/>
      <c r="G475" s="5"/>
      <c r="H475" s="5"/>
      <c r="I475" s="5"/>
      <c r="J475" s="5"/>
      <c r="K475" s="5"/>
      <c r="L475" s="5"/>
      <c r="M475" s="5"/>
      <c r="N475" s="5"/>
      <c r="O475" s="5"/>
      <c r="P475" s="5"/>
      <c r="Q475" s="5"/>
      <c r="R475" s="5"/>
      <c r="S475" s="5"/>
      <c r="T475" s="5"/>
      <c r="U475" s="5"/>
      <c r="V475" s="5"/>
      <c r="W475" s="5"/>
      <c r="X475" s="5"/>
      <c r="Y475" s="5"/>
      <c r="Z475" s="5"/>
    </row>
    <row r="476" ht="13.5" customHeight="1">
      <c r="A476" s="5"/>
      <c r="B476" s="5"/>
      <c r="C476" s="6"/>
      <c r="D476" s="5"/>
      <c r="E476" s="5"/>
      <c r="F476" s="5"/>
      <c r="G476" s="5"/>
      <c r="H476" s="5"/>
      <c r="I476" s="5"/>
      <c r="J476" s="5"/>
      <c r="K476" s="5"/>
      <c r="L476" s="5"/>
      <c r="M476" s="5"/>
      <c r="N476" s="5"/>
      <c r="O476" s="5"/>
      <c r="P476" s="5"/>
      <c r="Q476" s="5"/>
      <c r="R476" s="5"/>
      <c r="S476" s="5"/>
      <c r="T476" s="5"/>
      <c r="U476" s="5"/>
      <c r="V476" s="5"/>
      <c r="W476" s="5"/>
      <c r="X476" s="5"/>
      <c r="Y476" s="5"/>
      <c r="Z476" s="5"/>
    </row>
    <row r="477" ht="13.5" customHeight="1">
      <c r="A477" s="5"/>
      <c r="B477" s="5"/>
      <c r="C477" s="6"/>
      <c r="D477" s="5"/>
      <c r="E477" s="5"/>
      <c r="F477" s="5"/>
      <c r="G477" s="5"/>
      <c r="H477" s="5"/>
      <c r="I477" s="5"/>
      <c r="J477" s="5"/>
      <c r="K477" s="5"/>
      <c r="L477" s="5"/>
      <c r="M477" s="5"/>
      <c r="N477" s="5"/>
      <c r="O477" s="5"/>
      <c r="P477" s="5"/>
      <c r="Q477" s="5"/>
      <c r="R477" s="5"/>
      <c r="S477" s="5"/>
      <c r="T477" s="5"/>
      <c r="U477" s="5"/>
      <c r="V477" s="5"/>
      <c r="W477" s="5"/>
      <c r="X477" s="5"/>
      <c r="Y477" s="5"/>
      <c r="Z477" s="5"/>
    </row>
    <row r="478" ht="13.5" customHeight="1">
      <c r="A478" s="5"/>
      <c r="B478" s="5"/>
      <c r="C478" s="6"/>
      <c r="D478" s="5"/>
      <c r="E478" s="5"/>
      <c r="F478" s="5"/>
      <c r="G478" s="5"/>
      <c r="H478" s="5"/>
      <c r="I478" s="5"/>
      <c r="J478" s="5"/>
      <c r="K478" s="5"/>
      <c r="L478" s="5"/>
      <c r="M478" s="5"/>
      <c r="N478" s="5"/>
      <c r="O478" s="5"/>
      <c r="P478" s="5"/>
      <c r="Q478" s="5"/>
      <c r="R478" s="5"/>
      <c r="S478" s="5"/>
      <c r="T478" s="5"/>
      <c r="U478" s="5"/>
      <c r="V478" s="5"/>
      <c r="W478" s="5"/>
      <c r="X478" s="5"/>
      <c r="Y478" s="5"/>
      <c r="Z478" s="5"/>
    </row>
    <row r="479" ht="13.5" customHeight="1">
      <c r="A479" s="5"/>
      <c r="B479" s="5"/>
      <c r="C479" s="6"/>
      <c r="D479" s="5"/>
      <c r="E479" s="5"/>
      <c r="F479" s="5"/>
      <c r="G479" s="5"/>
      <c r="H479" s="5"/>
      <c r="I479" s="5"/>
      <c r="J479" s="5"/>
      <c r="K479" s="5"/>
      <c r="L479" s="5"/>
      <c r="M479" s="5"/>
      <c r="N479" s="5"/>
      <c r="O479" s="5"/>
      <c r="P479" s="5"/>
      <c r="Q479" s="5"/>
      <c r="R479" s="5"/>
      <c r="S479" s="5"/>
      <c r="T479" s="5"/>
      <c r="U479" s="5"/>
      <c r="V479" s="5"/>
      <c r="W479" s="5"/>
      <c r="X479" s="5"/>
      <c r="Y479" s="5"/>
      <c r="Z479" s="5"/>
    </row>
    <row r="480" ht="13.5" customHeight="1">
      <c r="A480" s="5"/>
      <c r="B480" s="5"/>
      <c r="C480" s="6"/>
      <c r="D480" s="5"/>
      <c r="E480" s="5"/>
      <c r="F480" s="5"/>
      <c r="G480" s="5"/>
      <c r="H480" s="5"/>
      <c r="I480" s="5"/>
      <c r="J480" s="5"/>
      <c r="K480" s="5"/>
      <c r="L480" s="5"/>
      <c r="M480" s="5"/>
      <c r="N480" s="5"/>
      <c r="O480" s="5"/>
      <c r="P480" s="5"/>
      <c r="Q480" s="5"/>
      <c r="R480" s="5"/>
      <c r="S480" s="5"/>
      <c r="T480" s="5"/>
      <c r="U480" s="5"/>
      <c r="V480" s="5"/>
      <c r="W480" s="5"/>
      <c r="X480" s="5"/>
      <c r="Y480" s="5"/>
      <c r="Z480" s="5"/>
    </row>
    <row r="481" ht="13.5" customHeight="1">
      <c r="A481" s="5"/>
      <c r="B481" s="5"/>
      <c r="C481" s="6"/>
      <c r="D481" s="5"/>
      <c r="E481" s="5"/>
      <c r="F481" s="5"/>
      <c r="G481" s="5"/>
      <c r="H481" s="5"/>
      <c r="I481" s="5"/>
      <c r="J481" s="5"/>
      <c r="K481" s="5"/>
      <c r="L481" s="5"/>
      <c r="M481" s="5"/>
      <c r="N481" s="5"/>
      <c r="O481" s="5"/>
      <c r="P481" s="5"/>
      <c r="Q481" s="5"/>
      <c r="R481" s="5"/>
      <c r="S481" s="5"/>
      <c r="T481" s="5"/>
      <c r="U481" s="5"/>
      <c r="V481" s="5"/>
      <c r="W481" s="5"/>
      <c r="X481" s="5"/>
      <c r="Y481" s="5"/>
      <c r="Z481" s="5"/>
    </row>
    <row r="482" ht="13.5" customHeight="1">
      <c r="A482" s="5"/>
      <c r="B482" s="5"/>
      <c r="C482" s="6"/>
      <c r="D482" s="5"/>
      <c r="E482" s="5"/>
      <c r="F482" s="5"/>
      <c r="G482" s="5"/>
      <c r="H482" s="5"/>
      <c r="I482" s="5"/>
      <c r="J482" s="5"/>
      <c r="K482" s="5"/>
      <c r="L482" s="5"/>
      <c r="M482" s="5"/>
      <c r="N482" s="5"/>
      <c r="O482" s="5"/>
      <c r="P482" s="5"/>
      <c r="Q482" s="5"/>
      <c r="R482" s="5"/>
      <c r="S482" s="5"/>
      <c r="T482" s="5"/>
      <c r="U482" s="5"/>
      <c r="V482" s="5"/>
      <c r="W482" s="5"/>
      <c r="X482" s="5"/>
      <c r="Y482" s="5"/>
      <c r="Z482" s="5"/>
    </row>
    <row r="483" ht="13.5" customHeight="1">
      <c r="A483" s="5"/>
      <c r="B483" s="5"/>
      <c r="C483" s="6"/>
      <c r="D483" s="5"/>
      <c r="E483" s="5"/>
      <c r="F483" s="5"/>
      <c r="G483" s="5"/>
      <c r="H483" s="5"/>
      <c r="I483" s="5"/>
      <c r="J483" s="5"/>
      <c r="K483" s="5"/>
      <c r="L483" s="5"/>
      <c r="M483" s="5"/>
      <c r="N483" s="5"/>
      <c r="O483" s="5"/>
      <c r="P483" s="5"/>
      <c r="Q483" s="5"/>
      <c r="R483" s="5"/>
      <c r="S483" s="5"/>
      <c r="T483" s="5"/>
      <c r="U483" s="5"/>
      <c r="V483" s="5"/>
      <c r="W483" s="5"/>
      <c r="X483" s="5"/>
      <c r="Y483" s="5"/>
      <c r="Z483" s="5"/>
    </row>
    <row r="484" ht="13.5" customHeight="1">
      <c r="A484" s="5"/>
      <c r="B484" s="5"/>
      <c r="C484" s="6"/>
      <c r="D484" s="5"/>
      <c r="E484" s="5"/>
      <c r="F484" s="5"/>
      <c r="G484" s="5"/>
      <c r="H484" s="5"/>
      <c r="I484" s="5"/>
      <c r="J484" s="5"/>
      <c r="K484" s="5"/>
      <c r="L484" s="5"/>
      <c r="M484" s="5"/>
      <c r="N484" s="5"/>
      <c r="O484" s="5"/>
      <c r="P484" s="5"/>
      <c r="Q484" s="5"/>
      <c r="R484" s="5"/>
      <c r="S484" s="5"/>
      <c r="T484" s="5"/>
      <c r="U484" s="5"/>
      <c r="V484" s="5"/>
      <c r="W484" s="5"/>
      <c r="X484" s="5"/>
      <c r="Y484" s="5"/>
      <c r="Z484" s="5"/>
    </row>
    <row r="485" ht="13.5" customHeight="1">
      <c r="A485" s="5"/>
      <c r="B485" s="5"/>
      <c r="C485" s="6"/>
      <c r="D485" s="5"/>
      <c r="E485" s="5"/>
      <c r="F485" s="5"/>
      <c r="G485" s="5"/>
      <c r="H485" s="5"/>
      <c r="I485" s="5"/>
      <c r="J485" s="5"/>
      <c r="K485" s="5"/>
      <c r="L485" s="5"/>
      <c r="M485" s="5"/>
      <c r="N485" s="5"/>
      <c r="O485" s="5"/>
      <c r="P485" s="5"/>
      <c r="Q485" s="5"/>
      <c r="R485" s="5"/>
      <c r="S485" s="5"/>
      <c r="T485" s="5"/>
      <c r="U485" s="5"/>
      <c r="V485" s="5"/>
      <c r="W485" s="5"/>
      <c r="X485" s="5"/>
      <c r="Y485" s="5"/>
      <c r="Z485" s="5"/>
    </row>
    <row r="486" ht="13.5" customHeight="1">
      <c r="A486" s="5"/>
      <c r="B486" s="5"/>
      <c r="C486" s="6"/>
      <c r="D486" s="5"/>
      <c r="E486" s="5"/>
      <c r="F486" s="5"/>
      <c r="G486" s="5"/>
      <c r="H486" s="5"/>
      <c r="I486" s="5"/>
      <c r="J486" s="5"/>
      <c r="K486" s="5"/>
      <c r="L486" s="5"/>
      <c r="M486" s="5"/>
      <c r="N486" s="5"/>
      <c r="O486" s="5"/>
      <c r="P486" s="5"/>
      <c r="Q486" s="5"/>
      <c r="R486" s="5"/>
      <c r="S486" s="5"/>
      <c r="T486" s="5"/>
      <c r="U486" s="5"/>
      <c r="V486" s="5"/>
      <c r="W486" s="5"/>
      <c r="X486" s="5"/>
      <c r="Y486" s="5"/>
      <c r="Z486" s="5"/>
    </row>
    <row r="487" ht="13.5" customHeight="1">
      <c r="A487" s="5"/>
      <c r="B487" s="5"/>
      <c r="C487" s="6"/>
      <c r="D487" s="5"/>
      <c r="E487" s="5"/>
      <c r="F487" s="5"/>
      <c r="G487" s="5"/>
      <c r="H487" s="5"/>
      <c r="I487" s="5"/>
      <c r="J487" s="5"/>
      <c r="K487" s="5"/>
      <c r="L487" s="5"/>
      <c r="M487" s="5"/>
      <c r="N487" s="5"/>
      <c r="O487" s="5"/>
      <c r="P487" s="5"/>
      <c r="Q487" s="5"/>
      <c r="R487" s="5"/>
      <c r="S487" s="5"/>
      <c r="T487" s="5"/>
      <c r="U487" s="5"/>
      <c r="V487" s="5"/>
      <c r="W487" s="5"/>
      <c r="X487" s="5"/>
      <c r="Y487" s="5"/>
      <c r="Z487" s="5"/>
    </row>
    <row r="488" ht="13.5" customHeight="1">
      <c r="A488" s="5"/>
      <c r="B488" s="5"/>
      <c r="C488" s="6"/>
      <c r="D488" s="5"/>
      <c r="E488" s="5"/>
      <c r="F488" s="5"/>
      <c r="G488" s="5"/>
      <c r="H488" s="5"/>
      <c r="I488" s="5"/>
      <c r="J488" s="5"/>
      <c r="K488" s="5"/>
      <c r="L488" s="5"/>
      <c r="M488" s="5"/>
      <c r="N488" s="5"/>
      <c r="O488" s="5"/>
      <c r="P488" s="5"/>
      <c r="Q488" s="5"/>
      <c r="R488" s="5"/>
      <c r="S488" s="5"/>
      <c r="T488" s="5"/>
      <c r="U488" s="5"/>
      <c r="V488" s="5"/>
      <c r="W488" s="5"/>
      <c r="X488" s="5"/>
      <c r="Y488" s="5"/>
      <c r="Z488" s="5"/>
    </row>
    <row r="489" ht="13.5" customHeight="1">
      <c r="A489" s="5"/>
      <c r="B489" s="5"/>
      <c r="C489" s="6"/>
      <c r="D489" s="5"/>
      <c r="E489" s="5"/>
      <c r="F489" s="5"/>
      <c r="G489" s="5"/>
      <c r="H489" s="5"/>
      <c r="I489" s="5"/>
      <c r="J489" s="5"/>
      <c r="K489" s="5"/>
      <c r="L489" s="5"/>
      <c r="M489" s="5"/>
      <c r="N489" s="5"/>
      <c r="O489" s="5"/>
      <c r="P489" s="5"/>
      <c r="Q489" s="5"/>
      <c r="R489" s="5"/>
      <c r="S489" s="5"/>
      <c r="T489" s="5"/>
      <c r="U489" s="5"/>
      <c r="V489" s="5"/>
      <c r="W489" s="5"/>
      <c r="X489" s="5"/>
      <c r="Y489" s="5"/>
      <c r="Z489" s="5"/>
    </row>
    <row r="490" ht="13.5" customHeight="1">
      <c r="A490" s="5"/>
      <c r="B490" s="5"/>
      <c r="C490" s="6"/>
      <c r="D490" s="5"/>
      <c r="E490" s="5"/>
      <c r="F490" s="5"/>
      <c r="G490" s="5"/>
      <c r="H490" s="5"/>
      <c r="I490" s="5"/>
      <c r="J490" s="5"/>
      <c r="K490" s="5"/>
      <c r="L490" s="5"/>
      <c r="M490" s="5"/>
      <c r="N490" s="5"/>
      <c r="O490" s="5"/>
      <c r="P490" s="5"/>
      <c r="Q490" s="5"/>
      <c r="R490" s="5"/>
      <c r="S490" s="5"/>
      <c r="T490" s="5"/>
      <c r="U490" s="5"/>
      <c r="V490" s="5"/>
      <c r="W490" s="5"/>
      <c r="X490" s="5"/>
      <c r="Y490" s="5"/>
      <c r="Z490" s="5"/>
    </row>
    <row r="491" ht="13.5" customHeight="1">
      <c r="A491" s="5"/>
      <c r="B491" s="5"/>
      <c r="C491" s="6"/>
      <c r="D491" s="5"/>
      <c r="E491" s="5"/>
      <c r="F491" s="5"/>
      <c r="G491" s="5"/>
      <c r="H491" s="5"/>
      <c r="I491" s="5"/>
      <c r="J491" s="5"/>
      <c r="K491" s="5"/>
      <c r="L491" s="5"/>
      <c r="M491" s="5"/>
      <c r="N491" s="5"/>
      <c r="O491" s="5"/>
      <c r="P491" s="5"/>
      <c r="Q491" s="5"/>
      <c r="R491" s="5"/>
      <c r="S491" s="5"/>
      <c r="T491" s="5"/>
      <c r="U491" s="5"/>
      <c r="V491" s="5"/>
      <c r="W491" s="5"/>
      <c r="X491" s="5"/>
      <c r="Y491" s="5"/>
      <c r="Z491" s="5"/>
    </row>
    <row r="492" ht="13.5" customHeight="1">
      <c r="A492" s="5"/>
      <c r="B492" s="5"/>
      <c r="C492" s="6"/>
      <c r="D492" s="5"/>
      <c r="E492" s="5"/>
      <c r="F492" s="5"/>
      <c r="G492" s="5"/>
      <c r="H492" s="5"/>
      <c r="I492" s="5"/>
      <c r="J492" s="5"/>
      <c r="K492" s="5"/>
      <c r="L492" s="5"/>
      <c r="M492" s="5"/>
      <c r="N492" s="5"/>
      <c r="O492" s="5"/>
      <c r="P492" s="5"/>
      <c r="Q492" s="5"/>
      <c r="R492" s="5"/>
      <c r="S492" s="5"/>
      <c r="T492" s="5"/>
      <c r="U492" s="5"/>
      <c r="V492" s="5"/>
      <c r="W492" s="5"/>
      <c r="X492" s="5"/>
      <c r="Y492" s="5"/>
      <c r="Z492" s="5"/>
    </row>
    <row r="493" ht="13.5" customHeight="1">
      <c r="A493" s="5"/>
      <c r="B493" s="5"/>
      <c r="C493" s="6"/>
      <c r="D493" s="5"/>
      <c r="E493" s="5"/>
      <c r="F493" s="5"/>
      <c r="G493" s="5"/>
      <c r="H493" s="5"/>
      <c r="I493" s="5"/>
      <c r="J493" s="5"/>
      <c r="K493" s="5"/>
      <c r="L493" s="5"/>
      <c r="M493" s="5"/>
      <c r="N493" s="5"/>
      <c r="O493" s="5"/>
      <c r="P493" s="5"/>
      <c r="Q493" s="5"/>
      <c r="R493" s="5"/>
      <c r="S493" s="5"/>
      <c r="T493" s="5"/>
      <c r="U493" s="5"/>
      <c r="V493" s="5"/>
      <c r="W493" s="5"/>
      <c r="X493" s="5"/>
      <c r="Y493" s="5"/>
      <c r="Z493" s="5"/>
    </row>
    <row r="494" ht="13.5" customHeight="1">
      <c r="A494" s="5"/>
      <c r="B494" s="5"/>
      <c r="C494" s="6"/>
      <c r="D494" s="5"/>
      <c r="E494" s="5"/>
      <c r="F494" s="5"/>
      <c r="G494" s="5"/>
      <c r="H494" s="5"/>
      <c r="I494" s="5"/>
      <c r="J494" s="5"/>
      <c r="K494" s="5"/>
      <c r="L494" s="5"/>
      <c r="M494" s="5"/>
      <c r="N494" s="5"/>
      <c r="O494" s="5"/>
      <c r="P494" s="5"/>
      <c r="Q494" s="5"/>
      <c r="R494" s="5"/>
      <c r="S494" s="5"/>
      <c r="T494" s="5"/>
      <c r="U494" s="5"/>
      <c r="V494" s="5"/>
      <c r="W494" s="5"/>
      <c r="X494" s="5"/>
      <c r="Y494" s="5"/>
      <c r="Z494" s="5"/>
    </row>
    <row r="495" ht="13.5" customHeight="1">
      <c r="A495" s="5"/>
      <c r="B495" s="5"/>
      <c r="C495" s="6"/>
      <c r="D495" s="5"/>
      <c r="E495" s="5"/>
      <c r="F495" s="5"/>
      <c r="G495" s="5"/>
      <c r="H495" s="5"/>
      <c r="I495" s="5"/>
      <c r="J495" s="5"/>
      <c r="K495" s="5"/>
      <c r="L495" s="5"/>
      <c r="M495" s="5"/>
      <c r="N495" s="5"/>
      <c r="O495" s="5"/>
      <c r="P495" s="5"/>
      <c r="Q495" s="5"/>
      <c r="R495" s="5"/>
      <c r="S495" s="5"/>
      <c r="T495" s="5"/>
      <c r="U495" s="5"/>
      <c r="V495" s="5"/>
      <c r="W495" s="5"/>
      <c r="X495" s="5"/>
      <c r="Y495" s="5"/>
      <c r="Z495" s="5"/>
    </row>
    <row r="496" ht="13.5" customHeight="1">
      <c r="A496" s="5"/>
      <c r="B496" s="5"/>
      <c r="C496" s="6"/>
      <c r="D496" s="5"/>
      <c r="E496" s="5"/>
      <c r="F496" s="5"/>
      <c r="G496" s="5"/>
      <c r="H496" s="5"/>
      <c r="I496" s="5"/>
      <c r="J496" s="5"/>
      <c r="K496" s="5"/>
      <c r="L496" s="5"/>
      <c r="M496" s="5"/>
      <c r="N496" s="5"/>
      <c r="O496" s="5"/>
      <c r="P496" s="5"/>
      <c r="Q496" s="5"/>
      <c r="R496" s="5"/>
      <c r="S496" s="5"/>
      <c r="T496" s="5"/>
      <c r="U496" s="5"/>
      <c r="V496" s="5"/>
      <c r="W496" s="5"/>
      <c r="X496" s="5"/>
      <c r="Y496" s="5"/>
      <c r="Z496" s="5"/>
    </row>
    <row r="497" ht="13.5" customHeight="1">
      <c r="A497" s="5"/>
      <c r="B497" s="5"/>
      <c r="C497" s="6"/>
      <c r="D497" s="5"/>
      <c r="E497" s="5"/>
      <c r="F497" s="5"/>
      <c r="G497" s="5"/>
      <c r="H497" s="5"/>
      <c r="I497" s="5"/>
      <c r="J497" s="5"/>
      <c r="K497" s="5"/>
      <c r="L497" s="5"/>
      <c r="M497" s="5"/>
      <c r="N497" s="5"/>
      <c r="O497" s="5"/>
      <c r="P497" s="5"/>
      <c r="Q497" s="5"/>
      <c r="R497" s="5"/>
      <c r="S497" s="5"/>
      <c r="T497" s="5"/>
      <c r="U497" s="5"/>
      <c r="V497" s="5"/>
      <c r="W497" s="5"/>
      <c r="X497" s="5"/>
      <c r="Y497" s="5"/>
      <c r="Z497" s="5"/>
    </row>
    <row r="498" ht="13.5" customHeight="1">
      <c r="A498" s="5"/>
      <c r="B498" s="5"/>
      <c r="C498" s="6"/>
      <c r="D498" s="5"/>
      <c r="E498" s="5"/>
      <c r="F498" s="5"/>
      <c r="G498" s="5"/>
      <c r="H498" s="5"/>
      <c r="I498" s="5"/>
      <c r="J498" s="5"/>
      <c r="K498" s="5"/>
      <c r="L498" s="5"/>
      <c r="M498" s="5"/>
      <c r="N498" s="5"/>
      <c r="O498" s="5"/>
      <c r="P498" s="5"/>
      <c r="Q498" s="5"/>
      <c r="R498" s="5"/>
      <c r="S498" s="5"/>
      <c r="T498" s="5"/>
      <c r="U498" s="5"/>
      <c r="V498" s="5"/>
      <c r="W498" s="5"/>
      <c r="X498" s="5"/>
      <c r="Y498" s="5"/>
      <c r="Z498" s="5"/>
    </row>
    <row r="499" ht="13.5" customHeight="1">
      <c r="A499" s="5"/>
      <c r="B499" s="5"/>
      <c r="C499" s="6"/>
      <c r="D499" s="5"/>
      <c r="E499" s="5"/>
      <c r="F499" s="5"/>
      <c r="G499" s="5"/>
      <c r="H499" s="5"/>
      <c r="I499" s="5"/>
      <c r="J499" s="5"/>
      <c r="K499" s="5"/>
      <c r="L499" s="5"/>
      <c r="M499" s="5"/>
      <c r="N499" s="5"/>
      <c r="O499" s="5"/>
      <c r="P499" s="5"/>
      <c r="Q499" s="5"/>
      <c r="R499" s="5"/>
      <c r="S499" s="5"/>
      <c r="T499" s="5"/>
      <c r="U499" s="5"/>
      <c r="V499" s="5"/>
      <c r="W499" s="5"/>
      <c r="X499" s="5"/>
      <c r="Y499" s="5"/>
      <c r="Z499" s="5"/>
    </row>
    <row r="500" ht="13.5" customHeight="1">
      <c r="A500" s="5"/>
      <c r="B500" s="5"/>
      <c r="C500" s="6"/>
      <c r="D500" s="5"/>
      <c r="E500" s="5"/>
      <c r="F500" s="5"/>
      <c r="G500" s="5"/>
      <c r="H500" s="5"/>
      <c r="I500" s="5"/>
      <c r="J500" s="5"/>
      <c r="K500" s="5"/>
      <c r="L500" s="5"/>
      <c r="M500" s="5"/>
      <c r="N500" s="5"/>
      <c r="O500" s="5"/>
      <c r="P500" s="5"/>
      <c r="Q500" s="5"/>
      <c r="R500" s="5"/>
      <c r="S500" s="5"/>
      <c r="T500" s="5"/>
      <c r="U500" s="5"/>
      <c r="V500" s="5"/>
      <c r="W500" s="5"/>
      <c r="X500" s="5"/>
      <c r="Y500" s="5"/>
      <c r="Z500" s="5"/>
    </row>
    <row r="501" ht="13.5" customHeight="1">
      <c r="A501" s="5"/>
      <c r="B501" s="5"/>
      <c r="C501" s="6"/>
      <c r="D501" s="5"/>
      <c r="E501" s="5"/>
      <c r="F501" s="5"/>
      <c r="G501" s="5"/>
      <c r="H501" s="5"/>
      <c r="I501" s="5"/>
      <c r="J501" s="5"/>
      <c r="K501" s="5"/>
      <c r="L501" s="5"/>
      <c r="M501" s="5"/>
      <c r="N501" s="5"/>
      <c r="O501" s="5"/>
      <c r="P501" s="5"/>
      <c r="Q501" s="5"/>
      <c r="R501" s="5"/>
      <c r="S501" s="5"/>
      <c r="T501" s="5"/>
      <c r="U501" s="5"/>
      <c r="V501" s="5"/>
      <c r="W501" s="5"/>
      <c r="X501" s="5"/>
      <c r="Y501" s="5"/>
      <c r="Z501" s="5"/>
    </row>
    <row r="502" ht="13.5" customHeight="1">
      <c r="A502" s="5"/>
      <c r="B502" s="5"/>
      <c r="C502" s="6"/>
      <c r="D502" s="5"/>
      <c r="E502" s="5"/>
      <c r="F502" s="5"/>
      <c r="G502" s="5"/>
      <c r="H502" s="5"/>
      <c r="I502" s="5"/>
      <c r="J502" s="5"/>
      <c r="K502" s="5"/>
      <c r="L502" s="5"/>
      <c r="M502" s="5"/>
      <c r="N502" s="5"/>
      <c r="O502" s="5"/>
      <c r="P502" s="5"/>
      <c r="Q502" s="5"/>
      <c r="R502" s="5"/>
      <c r="S502" s="5"/>
      <c r="T502" s="5"/>
      <c r="U502" s="5"/>
      <c r="V502" s="5"/>
      <c r="W502" s="5"/>
      <c r="X502" s="5"/>
      <c r="Y502" s="5"/>
      <c r="Z502" s="5"/>
    </row>
    <row r="503" ht="13.5" customHeight="1">
      <c r="A503" s="5"/>
      <c r="B503" s="5"/>
      <c r="C503" s="6"/>
      <c r="D503" s="5"/>
      <c r="E503" s="5"/>
      <c r="F503" s="5"/>
      <c r="G503" s="5"/>
      <c r="H503" s="5"/>
      <c r="I503" s="5"/>
      <c r="J503" s="5"/>
      <c r="K503" s="5"/>
      <c r="L503" s="5"/>
      <c r="M503" s="5"/>
      <c r="N503" s="5"/>
      <c r="O503" s="5"/>
      <c r="P503" s="5"/>
      <c r="Q503" s="5"/>
      <c r="R503" s="5"/>
      <c r="S503" s="5"/>
      <c r="T503" s="5"/>
      <c r="U503" s="5"/>
      <c r="V503" s="5"/>
      <c r="W503" s="5"/>
      <c r="X503" s="5"/>
      <c r="Y503" s="5"/>
      <c r="Z503" s="5"/>
    </row>
    <row r="504" ht="13.5" customHeight="1">
      <c r="A504" s="5"/>
      <c r="B504" s="5"/>
      <c r="C504" s="6"/>
      <c r="D504" s="5"/>
      <c r="E504" s="5"/>
      <c r="F504" s="5"/>
      <c r="G504" s="5"/>
      <c r="H504" s="5"/>
      <c r="I504" s="5"/>
      <c r="J504" s="5"/>
      <c r="K504" s="5"/>
      <c r="L504" s="5"/>
      <c r="M504" s="5"/>
      <c r="N504" s="5"/>
      <c r="O504" s="5"/>
      <c r="P504" s="5"/>
      <c r="Q504" s="5"/>
      <c r="R504" s="5"/>
      <c r="S504" s="5"/>
      <c r="T504" s="5"/>
      <c r="U504" s="5"/>
      <c r="V504" s="5"/>
      <c r="W504" s="5"/>
      <c r="X504" s="5"/>
      <c r="Y504" s="5"/>
      <c r="Z504" s="5"/>
    </row>
    <row r="505" ht="13.5" customHeight="1">
      <c r="A505" s="5"/>
      <c r="B505" s="5"/>
      <c r="C505" s="6"/>
      <c r="D505" s="5"/>
      <c r="E505" s="5"/>
      <c r="F505" s="5"/>
      <c r="G505" s="5"/>
      <c r="H505" s="5"/>
      <c r="I505" s="5"/>
      <c r="J505" s="5"/>
      <c r="K505" s="5"/>
      <c r="L505" s="5"/>
      <c r="M505" s="5"/>
      <c r="N505" s="5"/>
      <c r="O505" s="5"/>
      <c r="P505" s="5"/>
      <c r="Q505" s="5"/>
      <c r="R505" s="5"/>
      <c r="S505" s="5"/>
      <c r="T505" s="5"/>
      <c r="U505" s="5"/>
      <c r="V505" s="5"/>
      <c r="W505" s="5"/>
      <c r="X505" s="5"/>
      <c r="Y505" s="5"/>
      <c r="Z505" s="5"/>
    </row>
    <row r="506" ht="13.5" customHeight="1">
      <c r="A506" s="5"/>
      <c r="B506" s="5"/>
      <c r="C506" s="6"/>
      <c r="D506" s="5"/>
      <c r="E506" s="5"/>
      <c r="F506" s="5"/>
      <c r="G506" s="5"/>
      <c r="H506" s="5"/>
      <c r="I506" s="5"/>
      <c r="J506" s="5"/>
      <c r="K506" s="5"/>
      <c r="L506" s="5"/>
      <c r="M506" s="5"/>
      <c r="N506" s="5"/>
      <c r="O506" s="5"/>
      <c r="P506" s="5"/>
      <c r="Q506" s="5"/>
      <c r="R506" s="5"/>
      <c r="S506" s="5"/>
      <c r="T506" s="5"/>
      <c r="U506" s="5"/>
      <c r="V506" s="5"/>
      <c r="W506" s="5"/>
      <c r="X506" s="5"/>
      <c r="Y506" s="5"/>
      <c r="Z506" s="5"/>
    </row>
    <row r="507" ht="13.5" customHeight="1">
      <c r="A507" s="5"/>
      <c r="B507" s="5"/>
      <c r="C507" s="6"/>
      <c r="D507" s="5"/>
      <c r="E507" s="5"/>
      <c r="F507" s="5"/>
      <c r="G507" s="5"/>
      <c r="H507" s="5"/>
      <c r="I507" s="5"/>
      <c r="J507" s="5"/>
      <c r="K507" s="5"/>
      <c r="L507" s="5"/>
      <c r="M507" s="5"/>
      <c r="N507" s="5"/>
      <c r="O507" s="5"/>
      <c r="P507" s="5"/>
      <c r="Q507" s="5"/>
      <c r="R507" s="5"/>
      <c r="S507" s="5"/>
      <c r="T507" s="5"/>
      <c r="U507" s="5"/>
      <c r="V507" s="5"/>
      <c r="W507" s="5"/>
      <c r="X507" s="5"/>
      <c r="Y507" s="5"/>
      <c r="Z507" s="5"/>
    </row>
    <row r="508" ht="13.5" customHeight="1">
      <c r="A508" s="5"/>
      <c r="B508" s="5"/>
      <c r="C508" s="6"/>
      <c r="D508" s="5"/>
      <c r="E508" s="5"/>
      <c r="F508" s="5"/>
      <c r="G508" s="5"/>
      <c r="H508" s="5"/>
      <c r="I508" s="5"/>
      <c r="J508" s="5"/>
      <c r="K508" s="5"/>
      <c r="L508" s="5"/>
      <c r="M508" s="5"/>
      <c r="N508" s="5"/>
      <c r="O508" s="5"/>
      <c r="P508" s="5"/>
      <c r="Q508" s="5"/>
      <c r="R508" s="5"/>
      <c r="S508" s="5"/>
      <c r="T508" s="5"/>
      <c r="U508" s="5"/>
      <c r="V508" s="5"/>
      <c r="W508" s="5"/>
      <c r="X508" s="5"/>
      <c r="Y508" s="5"/>
      <c r="Z508" s="5"/>
    </row>
    <row r="509" ht="13.5" customHeight="1">
      <c r="A509" s="5"/>
      <c r="B509" s="5"/>
      <c r="C509" s="6"/>
      <c r="D509" s="5"/>
      <c r="E509" s="5"/>
      <c r="F509" s="5"/>
      <c r="G509" s="5"/>
      <c r="H509" s="5"/>
      <c r="I509" s="5"/>
      <c r="J509" s="5"/>
      <c r="K509" s="5"/>
      <c r="L509" s="5"/>
      <c r="M509" s="5"/>
      <c r="N509" s="5"/>
      <c r="O509" s="5"/>
      <c r="P509" s="5"/>
      <c r="Q509" s="5"/>
      <c r="R509" s="5"/>
      <c r="S509" s="5"/>
      <c r="T509" s="5"/>
      <c r="U509" s="5"/>
      <c r="V509" s="5"/>
      <c r="W509" s="5"/>
      <c r="X509" s="5"/>
      <c r="Y509" s="5"/>
      <c r="Z509" s="5"/>
    </row>
    <row r="510" ht="13.5" customHeight="1">
      <c r="A510" s="5"/>
      <c r="B510" s="5"/>
      <c r="C510" s="6"/>
      <c r="D510" s="5"/>
      <c r="E510" s="5"/>
      <c r="F510" s="5"/>
      <c r="G510" s="5"/>
      <c r="H510" s="5"/>
      <c r="I510" s="5"/>
      <c r="J510" s="5"/>
      <c r="K510" s="5"/>
      <c r="L510" s="5"/>
      <c r="M510" s="5"/>
      <c r="N510" s="5"/>
      <c r="O510" s="5"/>
      <c r="P510" s="5"/>
      <c r="Q510" s="5"/>
      <c r="R510" s="5"/>
      <c r="S510" s="5"/>
      <c r="T510" s="5"/>
      <c r="U510" s="5"/>
      <c r="V510" s="5"/>
      <c r="W510" s="5"/>
      <c r="X510" s="5"/>
      <c r="Y510" s="5"/>
      <c r="Z510" s="5"/>
    </row>
    <row r="511" ht="13.5" customHeight="1">
      <c r="A511" s="5"/>
      <c r="B511" s="5"/>
      <c r="C511" s="6"/>
      <c r="D511" s="5"/>
      <c r="E511" s="5"/>
      <c r="F511" s="5"/>
      <c r="G511" s="5"/>
      <c r="H511" s="5"/>
      <c r="I511" s="5"/>
      <c r="J511" s="5"/>
      <c r="K511" s="5"/>
      <c r="L511" s="5"/>
      <c r="M511" s="5"/>
      <c r="N511" s="5"/>
      <c r="O511" s="5"/>
      <c r="P511" s="5"/>
      <c r="Q511" s="5"/>
      <c r="R511" s="5"/>
      <c r="S511" s="5"/>
      <c r="T511" s="5"/>
      <c r="U511" s="5"/>
      <c r="V511" s="5"/>
      <c r="W511" s="5"/>
      <c r="X511" s="5"/>
      <c r="Y511" s="5"/>
      <c r="Z511" s="5"/>
    </row>
    <row r="512" ht="13.5" customHeight="1">
      <c r="A512" s="5"/>
      <c r="B512" s="5"/>
      <c r="C512" s="6"/>
      <c r="D512" s="5"/>
      <c r="E512" s="5"/>
      <c r="F512" s="5"/>
      <c r="G512" s="5"/>
      <c r="H512" s="5"/>
      <c r="I512" s="5"/>
      <c r="J512" s="5"/>
      <c r="K512" s="5"/>
      <c r="L512" s="5"/>
      <c r="M512" s="5"/>
      <c r="N512" s="5"/>
      <c r="O512" s="5"/>
      <c r="P512" s="5"/>
      <c r="Q512" s="5"/>
      <c r="R512" s="5"/>
      <c r="S512" s="5"/>
      <c r="T512" s="5"/>
      <c r="U512" s="5"/>
      <c r="V512" s="5"/>
      <c r="W512" s="5"/>
      <c r="X512" s="5"/>
      <c r="Y512" s="5"/>
      <c r="Z512" s="5"/>
    </row>
    <row r="513" ht="13.5" customHeight="1">
      <c r="A513" s="5"/>
      <c r="B513" s="5"/>
      <c r="C513" s="6"/>
      <c r="D513" s="5"/>
      <c r="E513" s="5"/>
      <c r="F513" s="5"/>
      <c r="G513" s="5"/>
      <c r="H513" s="5"/>
      <c r="I513" s="5"/>
      <c r="J513" s="5"/>
      <c r="K513" s="5"/>
      <c r="L513" s="5"/>
      <c r="M513" s="5"/>
      <c r="N513" s="5"/>
      <c r="O513" s="5"/>
      <c r="P513" s="5"/>
      <c r="Q513" s="5"/>
      <c r="R513" s="5"/>
      <c r="S513" s="5"/>
      <c r="T513" s="5"/>
      <c r="U513" s="5"/>
      <c r="V513" s="5"/>
      <c r="W513" s="5"/>
      <c r="X513" s="5"/>
      <c r="Y513" s="5"/>
      <c r="Z513" s="5"/>
    </row>
    <row r="514" ht="13.5" customHeight="1">
      <c r="A514" s="5"/>
      <c r="B514" s="5"/>
      <c r="C514" s="6"/>
      <c r="D514" s="5"/>
      <c r="E514" s="5"/>
      <c r="F514" s="5"/>
      <c r="G514" s="5"/>
      <c r="H514" s="5"/>
      <c r="I514" s="5"/>
      <c r="J514" s="5"/>
      <c r="K514" s="5"/>
      <c r="L514" s="5"/>
      <c r="M514" s="5"/>
      <c r="N514" s="5"/>
      <c r="O514" s="5"/>
      <c r="P514" s="5"/>
      <c r="Q514" s="5"/>
      <c r="R514" s="5"/>
      <c r="S514" s="5"/>
      <c r="T514" s="5"/>
      <c r="U514" s="5"/>
      <c r="V514" s="5"/>
      <c r="W514" s="5"/>
      <c r="X514" s="5"/>
      <c r="Y514" s="5"/>
      <c r="Z514" s="5"/>
    </row>
    <row r="515" ht="13.5" customHeight="1">
      <c r="A515" s="5"/>
      <c r="B515" s="5"/>
      <c r="C515" s="6"/>
      <c r="D515" s="5"/>
      <c r="E515" s="5"/>
      <c r="F515" s="5"/>
      <c r="G515" s="5"/>
      <c r="H515" s="5"/>
      <c r="I515" s="5"/>
      <c r="J515" s="5"/>
      <c r="K515" s="5"/>
      <c r="L515" s="5"/>
      <c r="M515" s="5"/>
      <c r="N515" s="5"/>
      <c r="O515" s="5"/>
      <c r="P515" s="5"/>
      <c r="Q515" s="5"/>
      <c r="R515" s="5"/>
      <c r="S515" s="5"/>
      <c r="T515" s="5"/>
      <c r="U515" s="5"/>
      <c r="V515" s="5"/>
      <c r="W515" s="5"/>
      <c r="X515" s="5"/>
      <c r="Y515" s="5"/>
      <c r="Z515" s="5"/>
    </row>
    <row r="516" ht="13.5" customHeight="1">
      <c r="A516" s="5"/>
      <c r="B516" s="5"/>
      <c r="C516" s="6"/>
      <c r="D516" s="5"/>
      <c r="E516" s="5"/>
      <c r="F516" s="5"/>
      <c r="G516" s="5"/>
      <c r="H516" s="5"/>
      <c r="I516" s="5"/>
      <c r="J516" s="5"/>
      <c r="K516" s="5"/>
      <c r="L516" s="5"/>
      <c r="M516" s="5"/>
      <c r="N516" s="5"/>
      <c r="O516" s="5"/>
      <c r="P516" s="5"/>
      <c r="Q516" s="5"/>
      <c r="R516" s="5"/>
      <c r="S516" s="5"/>
      <c r="T516" s="5"/>
      <c r="U516" s="5"/>
      <c r="V516" s="5"/>
      <c r="W516" s="5"/>
      <c r="X516" s="5"/>
      <c r="Y516" s="5"/>
      <c r="Z516" s="5"/>
    </row>
    <row r="517" ht="13.5" customHeight="1">
      <c r="A517" s="5"/>
      <c r="B517" s="5"/>
      <c r="C517" s="6"/>
      <c r="D517" s="5"/>
      <c r="E517" s="5"/>
      <c r="F517" s="5"/>
      <c r="G517" s="5"/>
      <c r="H517" s="5"/>
      <c r="I517" s="5"/>
      <c r="J517" s="5"/>
      <c r="K517" s="5"/>
      <c r="L517" s="5"/>
      <c r="M517" s="5"/>
      <c r="N517" s="5"/>
      <c r="O517" s="5"/>
      <c r="P517" s="5"/>
      <c r="Q517" s="5"/>
      <c r="R517" s="5"/>
      <c r="S517" s="5"/>
      <c r="T517" s="5"/>
      <c r="U517" s="5"/>
      <c r="V517" s="5"/>
      <c r="W517" s="5"/>
      <c r="X517" s="5"/>
      <c r="Y517" s="5"/>
      <c r="Z517" s="5"/>
    </row>
    <row r="518" ht="13.5" customHeight="1">
      <c r="A518" s="5"/>
      <c r="B518" s="5"/>
      <c r="C518" s="6"/>
      <c r="D518" s="5"/>
      <c r="E518" s="5"/>
      <c r="F518" s="5"/>
      <c r="G518" s="5"/>
      <c r="H518" s="5"/>
      <c r="I518" s="5"/>
      <c r="J518" s="5"/>
      <c r="K518" s="5"/>
      <c r="L518" s="5"/>
      <c r="M518" s="5"/>
      <c r="N518" s="5"/>
      <c r="O518" s="5"/>
      <c r="P518" s="5"/>
      <c r="Q518" s="5"/>
      <c r="R518" s="5"/>
      <c r="S518" s="5"/>
      <c r="T518" s="5"/>
      <c r="U518" s="5"/>
      <c r="V518" s="5"/>
      <c r="W518" s="5"/>
      <c r="X518" s="5"/>
      <c r="Y518" s="5"/>
      <c r="Z518" s="5"/>
    </row>
    <row r="519" ht="13.5" customHeight="1">
      <c r="A519" s="5"/>
      <c r="B519" s="5"/>
      <c r="C519" s="6"/>
      <c r="D519" s="5"/>
      <c r="E519" s="5"/>
      <c r="F519" s="5"/>
      <c r="G519" s="5"/>
      <c r="H519" s="5"/>
      <c r="I519" s="5"/>
      <c r="J519" s="5"/>
      <c r="K519" s="5"/>
      <c r="L519" s="5"/>
      <c r="M519" s="5"/>
      <c r="N519" s="5"/>
      <c r="O519" s="5"/>
      <c r="P519" s="5"/>
      <c r="Q519" s="5"/>
      <c r="R519" s="5"/>
      <c r="S519" s="5"/>
      <c r="T519" s="5"/>
      <c r="U519" s="5"/>
      <c r="V519" s="5"/>
      <c r="W519" s="5"/>
      <c r="X519" s="5"/>
      <c r="Y519" s="5"/>
      <c r="Z519" s="5"/>
    </row>
    <row r="520" ht="13.5" customHeight="1">
      <c r="A520" s="5"/>
      <c r="B520" s="5"/>
      <c r="C520" s="6"/>
      <c r="D520" s="5"/>
      <c r="E520" s="5"/>
      <c r="F520" s="5"/>
      <c r="G520" s="5"/>
      <c r="H520" s="5"/>
      <c r="I520" s="5"/>
      <c r="J520" s="5"/>
      <c r="K520" s="5"/>
      <c r="L520" s="5"/>
      <c r="M520" s="5"/>
      <c r="N520" s="5"/>
      <c r="O520" s="5"/>
      <c r="P520" s="5"/>
      <c r="Q520" s="5"/>
      <c r="R520" s="5"/>
      <c r="S520" s="5"/>
      <c r="T520" s="5"/>
      <c r="U520" s="5"/>
      <c r="V520" s="5"/>
      <c r="W520" s="5"/>
      <c r="X520" s="5"/>
      <c r="Y520" s="5"/>
      <c r="Z520" s="5"/>
    </row>
    <row r="521" ht="13.5" customHeight="1">
      <c r="A521" s="5"/>
      <c r="B521" s="5"/>
      <c r="C521" s="6"/>
      <c r="D521" s="5"/>
      <c r="E521" s="5"/>
      <c r="F521" s="5"/>
      <c r="G521" s="5"/>
      <c r="H521" s="5"/>
      <c r="I521" s="5"/>
      <c r="J521" s="5"/>
      <c r="K521" s="5"/>
      <c r="L521" s="5"/>
      <c r="M521" s="5"/>
      <c r="N521" s="5"/>
      <c r="O521" s="5"/>
      <c r="P521" s="5"/>
      <c r="Q521" s="5"/>
      <c r="R521" s="5"/>
      <c r="S521" s="5"/>
      <c r="T521" s="5"/>
      <c r="U521" s="5"/>
      <c r="V521" s="5"/>
      <c r="W521" s="5"/>
      <c r="X521" s="5"/>
      <c r="Y521" s="5"/>
      <c r="Z521" s="5"/>
    </row>
    <row r="522" ht="13.5" customHeight="1">
      <c r="A522" s="5"/>
      <c r="B522" s="5"/>
      <c r="C522" s="6"/>
      <c r="D522" s="5"/>
      <c r="E522" s="5"/>
      <c r="F522" s="5"/>
      <c r="G522" s="5"/>
      <c r="H522" s="5"/>
      <c r="I522" s="5"/>
      <c r="J522" s="5"/>
      <c r="K522" s="5"/>
      <c r="L522" s="5"/>
      <c r="M522" s="5"/>
      <c r="N522" s="5"/>
      <c r="O522" s="5"/>
      <c r="P522" s="5"/>
      <c r="Q522" s="5"/>
      <c r="R522" s="5"/>
      <c r="S522" s="5"/>
      <c r="T522" s="5"/>
      <c r="U522" s="5"/>
      <c r="V522" s="5"/>
      <c r="W522" s="5"/>
      <c r="X522" s="5"/>
      <c r="Y522" s="5"/>
      <c r="Z522" s="5"/>
    </row>
    <row r="523" ht="13.5" customHeight="1">
      <c r="A523" s="5"/>
      <c r="B523" s="5"/>
      <c r="C523" s="6"/>
      <c r="D523" s="5"/>
      <c r="E523" s="5"/>
      <c r="F523" s="5"/>
      <c r="G523" s="5"/>
      <c r="H523" s="5"/>
      <c r="I523" s="5"/>
      <c r="J523" s="5"/>
      <c r="K523" s="5"/>
      <c r="L523" s="5"/>
      <c r="M523" s="5"/>
      <c r="N523" s="5"/>
      <c r="O523" s="5"/>
      <c r="P523" s="5"/>
      <c r="Q523" s="5"/>
      <c r="R523" s="5"/>
      <c r="S523" s="5"/>
      <c r="T523" s="5"/>
      <c r="U523" s="5"/>
      <c r="V523" s="5"/>
      <c r="W523" s="5"/>
      <c r="X523" s="5"/>
      <c r="Y523" s="5"/>
      <c r="Z523" s="5"/>
    </row>
    <row r="524" ht="13.5" customHeight="1">
      <c r="A524" s="5"/>
      <c r="B524" s="5"/>
      <c r="C524" s="6"/>
      <c r="D524" s="5"/>
      <c r="E524" s="5"/>
      <c r="F524" s="5"/>
      <c r="G524" s="5"/>
      <c r="H524" s="5"/>
      <c r="I524" s="5"/>
      <c r="J524" s="5"/>
      <c r="K524" s="5"/>
      <c r="L524" s="5"/>
      <c r="M524" s="5"/>
      <c r="N524" s="5"/>
      <c r="O524" s="5"/>
      <c r="P524" s="5"/>
      <c r="Q524" s="5"/>
      <c r="R524" s="5"/>
      <c r="S524" s="5"/>
      <c r="T524" s="5"/>
      <c r="U524" s="5"/>
      <c r="V524" s="5"/>
      <c r="W524" s="5"/>
      <c r="X524" s="5"/>
      <c r="Y524" s="5"/>
      <c r="Z524" s="5"/>
    </row>
    <row r="525" ht="13.5" customHeight="1">
      <c r="A525" s="5"/>
      <c r="B525" s="5"/>
      <c r="C525" s="6"/>
      <c r="D525" s="5"/>
      <c r="E525" s="5"/>
      <c r="F525" s="5"/>
      <c r="G525" s="5"/>
      <c r="H525" s="5"/>
      <c r="I525" s="5"/>
      <c r="J525" s="5"/>
      <c r="K525" s="5"/>
      <c r="L525" s="5"/>
      <c r="M525" s="5"/>
      <c r="N525" s="5"/>
      <c r="O525" s="5"/>
      <c r="P525" s="5"/>
      <c r="Q525" s="5"/>
      <c r="R525" s="5"/>
      <c r="S525" s="5"/>
      <c r="T525" s="5"/>
      <c r="U525" s="5"/>
      <c r="V525" s="5"/>
      <c r="W525" s="5"/>
      <c r="X525" s="5"/>
      <c r="Y525" s="5"/>
      <c r="Z525" s="5"/>
    </row>
    <row r="526" ht="13.5" customHeight="1">
      <c r="A526" s="5"/>
      <c r="B526" s="5"/>
      <c r="C526" s="6"/>
      <c r="D526" s="5"/>
      <c r="E526" s="5"/>
      <c r="F526" s="5"/>
      <c r="G526" s="5"/>
      <c r="H526" s="5"/>
      <c r="I526" s="5"/>
      <c r="J526" s="5"/>
      <c r="K526" s="5"/>
      <c r="L526" s="5"/>
      <c r="M526" s="5"/>
      <c r="N526" s="5"/>
      <c r="O526" s="5"/>
      <c r="P526" s="5"/>
      <c r="Q526" s="5"/>
      <c r="R526" s="5"/>
      <c r="S526" s="5"/>
      <c r="T526" s="5"/>
      <c r="U526" s="5"/>
      <c r="V526" s="5"/>
      <c r="W526" s="5"/>
      <c r="X526" s="5"/>
      <c r="Y526" s="5"/>
      <c r="Z526" s="5"/>
    </row>
    <row r="527" ht="13.5" customHeight="1">
      <c r="A527" s="5"/>
      <c r="B527" s="5"/>
      <c r="C527" s="6"/>
      <c r="D527" s="5"/>
      <c r="E527" s="5"/>
      <c r="F527" s="5"/>
      <c r="G527" s="5"/>
      <c r="H527" s="5"/>
      <c r="I527" s="5"/>
      <c r="J527" s="5"/>
      <c r="K527" s="5"/>
      <c r="L527" s="5"/>
      <c r="M527" s="5"/>
      <c r="N527" s="5"/>
      <c r="O527" s="5"/>
      <c r="P527" s="5"/>
      <c r="Q527" s="5"/>
      <c r="R527" s="5"/>
      <c r="S527" s="5"/>
      <c r="T527" s="5"/>
      <c r="U527" s="5"/>
      <c r="V527" s="5"/>
      <c r="W527" s="5"/>
      <c r="X527" s="5"/>
      <c r="Y527" s="5"/>
      <c r="Z527" s="5"/>
    </row>
    <row r="528" ht="13.5" customHeight="1">
      <c r="A528" s="5"/>
      <c r="B528" s="5"/>
      <c r="C528" s="6"/>
      <c r="D528" s="5"/>
      <c r="E528" s="5"/>
      <c r="F528" s="5"/>
      <c r="G528" s="5"/>
      <c r="H528" s="5"/>
      <c r="I528" s="5"/>
      <c r="J528" s="5"/>
      <c r="K528" s="5"/>
      <c r="L528" s="5"/>
      <c r="M528" s="5"/>
      <c r="N528" s="5"/>
      <c r="O528" s="5"/>
      <c r="P528" s="5"/>
      <c r="Q528" s="5"/>
      <c r="R528" s="5"/>
      <c r="S528" s="5"/>
      <c r="T528" s="5"/>
      <c r="U528" s="5"/>
      <c r="V528" s="5"/>
      <c r="W528" s="5"/>
      <c r="X528" s="5"/>
      <c r="Y528" s="5"/>
      <c r="Z528" s="5"/>
    </row>
    <row r="529" ht="13.5" customHeight="1">
      <c r="A529" s="5"/>
      <c r="B529" s="5"/>
      <c r="C529" s="6"/>
      <c r="D529" s="5"/>
      <c r="E529" s="5"/>
      <c r="F529" s="5"/>
      <c r="G529" s="5"/>
      <c r="H529" s="5"/>
      <c r="I529" s="5"/>
      <c r="J529" s="5"/>
      <c r="K529" s="5"/>
      <c r="L529" s="5"/>
      <c r="M529" s="5"/>
      <c r="N529" s="5"/>
      <c r="O529" s="5"/>
      <c r="P529" s="5"/>
      <c r="Q529" s="5"/>
      <c r="R529" s="5"/>
      <c r="S529" s="5"/>
      <c r="T529" s="5"/>
      <c r="U529" s="5"/>
      <c r="V529" s="5"/>
      <c r="W529" s="5"/>
      <c r="X529" s="5"/>
      <c r="Y529" s="5"/>
      <c r="Z529" s="5"/>
    </row>
    <row r="530" ht="13.5" customHeight="1">
      <c r="A530" s="5"/>
      <c r="B530" s="5"/>
      <c r="C530" s="6"/>
      <c r="D530" s="5"/>
      <c r="E530" s="5"/>
      <c r="F530" s="5"/>
      <c r="G530" s="5"/>
      <c r="H530" s="5"/>
      <c r="I530" s="5"/>
      <c r="J530" s="5"/>
      <c r="K530" s="5"/>
      <c r="L530" s="5"/>
      <c r="M530" s="5"/>
      <c r="N530" s="5"/>
      <c r="O530" s="5"/>
      <c r="P530" s="5"/>
      <c r="Q530" s="5"/>
      <c r="R530" s="5"/>
      <c r="S530" s="5"/>
      <c r="T530" s="5"/>
      <c r="U530" s="5"/>
      <c r="V530" s="5"/>
      <c r="W530" s="5"/>
      <c r="X530" s="5"/>
      <c r="Y530" s="5"/>
      <c r="Z530" s="5"/>
    </row>
    <row r="531" ht="13.5" customHeight="1">
      <c r="A531" s="5"/>
      <c r="B531" s="5"/>
      <c r="C531" s="6"/>
      <c r="D531" s="5"/>
      <c r="E531" s="5"/>
      <c r="F531" s="5"/>
      <c r="G531" s="5"/>
      <c r="H531" s="5"/>
      <c r="I531" s="5"/>
      <c r="J531" s="5"/>
      <c r="K531" s="5"/>
      <c r="L531" s="5"/>
      <c r="M531" s="5"/>
      <c r="N531" s="5"/>
      <c r="O531" s="5"/>
      <c r="P531" s="5"/>
      <c r="Q531" s="5"/>
      <c r="R531" s="5"/>
      <c r="S531" s="5"/>
      <c r="T531" s="5"/>
      <c r="U531" s="5"/>
      <c r="V531" s="5"/>
      <c r="W531" s="5"/>
      <c r="X531" s="5"/>
      <c r="Y531" s="5"/>
      <c r="Z531" s="5"/>
    </row>
    <row r="532" ht="13.5" customHeight="1">
      <c r="A532" s="5"/>
      <c r="B532" s="5"/>
      <c r="C532" s="6"/>
      <c r="D532" s="5"/>
      <c r="E532" s="5"/>
      <c r="F532" s="5"/>
      <c r="G532" s="5"/>
      <c r="H532" s="5"/>
      <c r="I532" s="5"/>
      <c r="J532" s="5"/>
      <c r="K532" s="5"/>
      <c r="L532" s="5"/>
      <c r="M532" s="5"/>
      <c r="N532" s="5"/>
      <c r="O532" s="5"/>
      <c r="P532" s="5"/>
      <c r="Q532" s="5"/>
      <c r="R532" s="5"/>
      <c r="S532" s="5"/>
      <c r="T532" s="5"/>
      <c r="U532" s="5"/>
      <c r="V532" s="5"/>
      <c r="W532" s="5"/>
      <c r="X532" s="5"/>
      <c r="Y532" s="5"/>
      <c r="Z532" s="5"/>
    </row>
    <row r="533" ht="13.5" customHeight="1">
      <c r="A533" s="5"/>
      <c r="B533" s="5"/>
      <c r="C533" s="6"/>
      <c r="D533" s="5"/>
      <c r="E533" s="5"/>
      <c r="F533" s="5"/>
      <c r="G533" s="5"/>
      <c r="H533" s="5"/>
      <c r="I533" s="5"/>
      <c r="J533" s="5"/>
      <c r="K533" s="5"/>
      <c r="L533" s="5"/>
      <c r="M533" s="5"/>
      <c r="N533" s="5"/>
      <c r="O533" s="5"/>
      <c r="P533" s="5"/>
      <c r="Q533" s="5"/>
      <c r="R533" s="5"/>
      <c r="S533" s="5"/>
      <c r="T533" s="5"/>
      <c r="U533" s="5"/>
      <c r="V533" s="5"/>
      <c r="W533" s="5"/>
      <c r="X533" s="5"/>
      <c r="Y533" s="5"/>
      <c r="Z533" s="5"/>
    </row>
    <row r="534" ht="13.5" customHeight="1">
      <c r="A534" s="5"/>
      <c r="B534" s="5"/>
      <c r="C534" s="6"/>
      <c r="D534" s="5"/>
      <c r="E534" s="5"/>
      <c r="F534" s="5"/>
      <c r="G534" s="5"/>
      <c r="H534" s="5"/>
      <c r="I534" s="5"/>
      <c r="J534" s="5"/>
      <c r="K534" s="5"/>
      <c r="L534" s="5"/>
      <c r="M534" s="5"/>
      <c r="N534" s="5"/>
      <c r="O534" s="5"/>
      <c r="P534" s="5"/>
      <c r="Q534" s="5"/>
      <c r="R534" s="5"/>
      <c r="S534" s="5"/>
      <c r="T534" s="5"/>
      <c r="U534" s="5"/>
      <c r="V534" s="5"/>
      <c r="W534" s="5"/>
      <c r="X534" s="5"/>
      <c r="Y534" s="5"/>
      <c r="Z534" s="5"/>
    </row>
    <row r="535" ht="13.5" customHeight="1">
      <c r="A535" s="5"/>
      <c r="B535" s="5"/>
      <c r="C535" s="6"/>
      <c r="D535" s="5"/>
      <c r="E535" s="5"/>
      <c r="F535" s="5"/>
      <c r="G535" s="5"/>
      <c r="H535" s="5"/>
      <c r="I535" s="5"/>
      <c r="J535" s="5"/>
      <c r="K535" s="5"/>
      <c r="L535" s="5"/>
      <c r="M535" s="5"/>
      <c r="N535" s="5"/>
      <c r="O535" s="5"/>
      <c r="P535" s="5"/>
      <c r="Q535" s="5"/>
      <c r="R535" s="5"/>
      <c r="S535" s="5"/>
      <c r="T535" s="5"/>
      <c r="U535" s="5"/>
      <c r="V535" s="5"/>
      <c r="W535" s="5"/>
      <c r="X535" s="5"/>
      <c r="Y535" s="5"/>
      <c r="Z535" s="5"/>
    </row>
    <row r="536" ht="13.5" customHeight="1">
      <c r="A536" s="5"/>
      <c r="B536" s="5"/>
      <c r="C536" s="6"/>
      <c r="D536" s="5"/>
      <c r="E536" s="5"/>
      <c r="F536" s="5"/>
      <c r="G536" s="5"/>
      <c r="H536" s="5"/>
      <c r="I536" s="5"/>
      <c r="J536" s="5"/>
      <c r="K536" s="5"/>
      <c r="L536" s="5"/>
      <c r="M536" s="5"/>
      <c r="N536" s="5"/>
      <c r="O536" s="5"/>
      <c r="P536" s="5"/>
      <c r="Q536" s="5"/>
      <c r="R536" s="5"/>
      <c r="S536" s="5"/>
      <c r="T536" s="5"/>
      <c r="U536" s="5"/>
      <c r="V536" s="5"/>
      <c r="W536" s="5"/>
      <c r="X536" s="5"/>
      <c r="Y536" s="5"/>
      <c r="Z536" s="5"/>
    </row>
    <row r="537" ht="13.5" customHeight="1">
      <c r="A537" s="5"/>
      <c r="B537" s="5"/>
      <c r="C537" s="6"/>
      <c r="D537" s="5"/>
      <c r="E537" s="5"/>
      <c r="F537" s="5"/>
      <c r="G537" s="5"/>
      <c r="H537" s="5"/>
      <c r="I537" s="5"/>
      <c r="J537" s="5"/>
      <c r="K537" s="5"/>
      <c r="L537" s="5"/>
      <c r="M537" s="5"/>
      <c r="N537" s="5"/>
      <c r="O537" s="5"/>
      <c r="P537" s="5"/>
      <c r="Q537" s="5"/>
      <c r="R537" s="5"/>
      <c r="S537" s="5"/>
      <c r="T537" s="5"/>
      <c r="U537" s="5"/>
      <c r="V537" s="5"/>
      <c r="W537" s="5"/>
      <c r="X537" s="5"/>
      <c r="Y537" s="5"/>
      <c r="Z537" s="5"/>
    </row>
    <row r="538" ht="13.5" customHeight="1">
      <c r="A538" s="5"/>
      <c r="B538" s="5"/>
      <c r="C538" s="6"/>
      <c r="D538" s="5"/>
      <c r="E538" s="5"/>
      <c r="F538" s="5"/>
      <c r="G538" s="5"/>
      <c r="H538" s="5"/>
      <c r="I538" s="5"/>
      <c r="J538" s="5"/>
      <c r="K538" s="5"/>
      <c r="L538" s="5"/>
      <c r="M538" s="5"/>
      <c r="N538" s="5"/>
      <c r="O538" s="5"/>
      <c r="P538" s="5"/>
      <c r="Q538" s="5"/>
      <c r="R538" s="5"/>
      <c r="S538" s="5"/>
      <c r="T538" s="5"/>
      <c r="U538" s="5"/>
      <c r="V538" s="5"/>
      <c r="W538" s="5"/>
      <c r="X538" s="5"/>
      <c r="Y538" s="5"/>
      <c r="Z538" s="5"/>
    </row>
    <row r="539" ht="13.5" customHeight="1">
      <c r="A539" s="5"/>
      <c r="B539" s="5"/>
      <c r="C539" s="6"/>
      <c r="D539" s="5"/>
      <c r="E539" s="5"/>
      <c r="F539" s="5"/>
      <c r="G539" s="5"/>
      <c r="H539" s="5"/>
      <c r="I539" s="5"/>
      <c r="J539" s="5"/>
      <c r="K539" s="5"/>
      <c r="L539" s="5"/>
      <c r="M539" s="5"/>
      <c r="N539" s="5"/>
      <c r="O539" s="5"/>
      <c r="P539" s="5"/>
      <c r="Q539" s="5"/>
      <c r="R539" s="5"/>
      <c r="S539" s="5"/>
      <c r="T539" s="5"/>
      <c r="U539" s="5"/>
      <c r="V539" s="5"/>
      <c r="W539" s="5"/>
      <c r="X539" s="5"/>
      <c r="Y539" s="5"/>
      <c r="Z539" s="5"/>
    </row>
    <row r="540" ht="13.5" customHeight="1">
      <c r="A540" s="5"/>
      <c r="B540" s="5"/>
      <c r="C540" s="6"/>
      <c r="D540" s="5"/>
      <c r="E540" s="5"/>
      <c r="F540" s="5"/>
      <c r="G540" s="5"/>
      <c r="H540" s="5"/>
      <c r="I540" s="5"/>
      <c r="J540" s="5"/>
      <c r="K540" s="5"/>
      <c r="L540" s="5"/>
      <c r="M540" s="5"/>
      <c r="N540" s="5"/>
      <c r="O540" s="5"/>
      <c r="P540" s="5"/>
      <c r="Q540" s="5"/>
      <c r="R540" s="5"/>
      <c r="S540" s="5"/>
      <c r="T540" s="5"/>
      <c r="U540" s="5"/>
      <c r="V540" s="5"/>
      <c r="W540" s="5"/>
      <c r="X540" s="5"/>
      <c r="Y540" s="5"/>
      <c r="Z540" s="5"/>
    </row>
    <row r="541" ht="13.5" customHeight="1">
      <c r="A541" s="5"/>
      <c r="B541" s="5"/>
      <c r="C541" s="6"/>
      <c r="D541" s="5"/>
      <c r="E541" s="5"/>
      <c r="F541" s="5"/>
      <c r="G541" s="5"/>
      <c r="H541" s="5"/>
      <c r="I541" s="5"/>
      <c r="J541" s="5"/>
      <c r="K541" s="5"/>
      <c r="L541" s="5"/>
      <c r="M541" s="5"/>
      <c r="N541" s="5"/>
      <c r="O541" s="5"/>
      <c r="P541" s="5"/>
      <c r="Q541" s="5"/>
      <c r="R541" s="5"/>
      <c r="S541" s="5"/>
      <c r="T541" s="5"/>
      <c r="U541" s="5"/>
      <c r="V541" s="5"/>
      <c r="W541" s="5"/>
      <c r="X541" s="5"/>
      <c r="Y541" s="5"/>
      <c r="Z541" s="5"/>
    </row>
    <row r="542" ht="13.5" customHeight="1">
      <c r="A542" s="5"/>
      <c r="B542" s="5"/>
      <c r="C542" s="6"/>
      <c r="D542" s="5"/>
      <c r="E542" s="5"/>
      <c r="F542" s="5"/>
      <c r="G542" s="5"/>
      <c r="H542" s="5"/>
      <c r="I542" s="5"/>
      <c r="J542" s="5"/>
      <c r="K542" s="5"/>
      <c r="L542" s="5"/>
      <c r="M542" s="5"/>
      <c r="N542" s="5"/>
      <c r="O542" s="5"/>
      <c r="P542" s="5"/>
      <c r="Q542" s="5"/>
      <c r="R542" s="5"/>
      <c r="S542" s="5"/>
      <c r="T542" s="5"/>
      <c r="U542" s="5"/>
      <c r="V542" s="5"/>
      <c r="W542" s="5"/>
      <c r="X542" s="5"/>
      <c r="Y542" s="5"/>
      <c r="Z542" s="5"/>
    </row>
    <row r="543" ht="13.5" customHeight="1">
      <c r="A543" s="5"/>
      <c r="B543" s="5"/>
      <c r="C543" s="6"/>
      <c r="D543" s="5"/>
      <c r="E543" s="5"/>
      <c r="F543" s="5"/>
      <c r="G543" s="5"/>
      <c r="H543" s="5"/>
      <c r="I543" s="5"/>
      <c r="J543" s="5"/>
      <c r="K543" s="5"/>
      <c r="L543" s="5"/>
      <c r="M543" s="5"/>
      <c r="N543" s="5"/>
      <c r="O543" s="5"/>
      <c r="P543" s="5"/>
      <c r="Q543" s="5"/>
      <c r="R543" s="5"/>
      <c r="S543" s="5"/>
      <c r="T543" s="5"/>
      <c r="U543" s="5"/>
      <c r="V543" s="5"/>
      <c r="W543" s="5"/>
      <c r="X543" s="5"/>
      <c r="Y543" s="5"/>
      <c r="Z543" s="5"/>
    </row>
    <row r="544" ht="13.5" customHeight="1">
      <c r="A544" s="5"/>
      <c r="B544" s="5"/>
      <c r="C544" s="6"/>
      <c r="D544" s="5"/>
      <c r="E544" s="5"/>
      <c r="F544" s="5"/>
      <c r="G544" s="5"/>
      <c r="H544" s="5"/>
      <c r="I544" s="5"/>
      <c r="J544" s="5"/>
      <c r="K544" s="5"/>
      <c r="L544" s="5"/>
      <c r="M544" s="5"/>
      <c r="N544" s="5"/>
      <c r="O544" s="5"/>
      <c r="P544" s="5"/>
      <c r="Q544" s="5"/>
      <c r="R544" s="5"/>
      <c r="S544" s="5"/>
      <c r="T544" s="5"/>
      <c r="U544" s="5"/>
      <c r="V544" s="5"/>
      <c r="W544" s="5"/>
      <c r="X544" s="5"/>
      <c r="Y544" s="5"/>
      <c r="Z544" s="5"/>
    </row>
    <row r="545" ht="13.5" customHeight="1">
      <c r="A545" s="5"/>
      <c r="B545" s="5"/>
      <c r="C545" s="6"/>
      <c r="D545" s="5"/>
      <c r="E545" s="5"/>
      <c r="F545" s="5"/>
      <c r="G545" s="5"/>
      <c r="H545" s="5"/>
      <c r="I545" s="5"/>
      <c r="J545" s="5"/>
      <c r="K545" s="5"/>
      <c r="L545" s="5"/>
      <c r="M545" s="5"/>
      <c r="N545" s="5"/>
      <c r="O545" s="5"/>
      <c r="P545" s="5"/>
      <c r="Q545" s="5"/>
      <c r="R545" s="5"/>
      <c r="S545" s="5"/>
      <c r="T545" s="5"/>
      <c r="U545" s="5"/>
      <c r="V545" s="5"/>
      <c r="W545" s="5"/>
      <c r="X545" s="5"/>
      <c r="Y545" s="5"/>
      <c r="Z545" s="5"/>
    </row>
    <row r="546" ht="13.5" customHeight="1">
      <c r="A546" s="5"/>
      <c r="B546" s="5"/>
      <c r="C546" s="6"/>
      <c r="D546" s="5"/>
      <c r="E546" s="5"/>
      <c r="F546" s="5"/>
      <c r="G546" s="5"/>
      <c r="H546" s="5"/>
      <c r="I546" s="5"/>
      <c r="J546" s="5"/>
      <c r="K546" s="5"/>
      <c r="L546" s="5"/>
      <c r="M546" s="5"/>
      <c r="N546" s="5"/>
      <c r="O546" s="5"/>
      <c r="P546" s="5"/>
      <c r="Q546" s="5"/>
      <c r="R546" s="5"/>
      <c r="S546" s="5"/>
      <c r="T546" s="5"/>
      <c r="U546" s="5"/>
      <c r="V546" s="5"/>
      <c r="W546" s="5"/>
      <c r="X546" s="5"/>
      <c r="Y546" s="5"/>
      <c r="Z546" s="5"/>
    </row>
    <row r="547" ht="13.5" customHeight="1">
      <c r="A547" s="5"/>
      <c r="B547" s="5"/>
      <c r="C547" s="6"/>
      <c r="D547" s="5"/>
      <c r="E547" s="5"/>
      <c r="F547" s="5"/>
      <c r="G547" s="5"/>
      <c r="H547" s="5"/>
      <c r="I547" s="5"/>
      <c r="J547" s="5"/>
      <c r="K547" s="5"/>
      <c r="L547" s="5"/>
      <c r="M547" s="5"/>
      <c r="N547" s="5"/>
      <c r="O547" s="5"/>
      <c r="P547" s="5"/>
      <c r="Q547" s="5"/>
      <c r="R547" s="5"/>
      <c r="S547" s="5"/>
      <c r="T547" s="5"/>
      <c r="U547" s="5"/>
      <c r="V547" s="5"/>
      <c r="W547" s="5"/>
      <c r="X547" s="5"/>
      <c r="Y547" s="5"/>
      <c r="Z547" s="5"/>
    </row>
    <row r="548" ht="13.5" customHeight="1">
      <c r="A548" s="5"/>
      <c r="B548" s="5"/>
      <c r="C548" s="6"/>
      <c r="D548" s="5"/>
      <c r="E548" s="5"/>
      <c r="F548" s="5"/>
      <c r="G548" s="5"/>
      <c r="H548" s="5"/>
      <c r="I548" s="5"/>
      <c r="J548" s="5"/>
      <c r="K548" s="5"/>
      <c r="L548" s="5"/>
      <c r="M548" s="5"/>
      <c r="N548" s="5"/>
      <c r="O548" s="5"/>
      <c r="P548" s="5"/>
      <c r="Q548" s="5"/>
      <c r="R548" s="5"/>
      <c r="S548" s="5"/>
      <c r="T548" s="5"/>
      <c r="U548" s="5"/>
      <c r="V548" s="5"/>
      <c r="W548" s="5"/>
      <c r="X548" s="5"/>
      <c r="Y548" s="5"/>
      <c r="Z548" s="5"/>
    </row>
    <row r="549" ht="13.5" customHeight="1">
      <c r="A549" s="5"/>
      <c r="B549" s="5"/>
      <c r="C549" s="6"/>
      <c r="D549" s="5"/>
      <c r="E549" s="5"/>
      <c r="F549" s="5"/>
      <c r="G549" s="5"/>
      <c r="H549" s="5"/>
      <c r="I549" s="5"/>
      <c r="J549" s="5"/>
      <c r="K549" s="5"/>
      <c r="L549" s="5"/>
      <c r="M549" s="5"/>
      <c r="N549" s="5"/>
      <c r="O549" s="5"/>
      <c r="P549" s="5"/>
      <c r="Q549" s="5"/>
      <c r="R549" s="5"/>
      <c r="S549" s="5"/>
      <c r="T549" s="5"/>
      <c r="U549" s="5"/>
      <c r="V549" s="5"/>
      <c r="W549" s="5"/>
      <c r="X549" s="5"/>
      <c r="Y549" s="5"/>
      <c r="Z549" s="5"/>
    </row>
    <row r="550" ht="13.5" customHeight="1">
      <c r="A550" s="5"/>
      <c r="B550" s="5"/>
      <c r="C550" s="6"/>
      <c r="D550" s="5"/>
      <c r="E550" s="5"/>
      <c r="F550" s="5"/>
      <c r="G550" s="5"/>
      <c r="H550" s="5"/>
      <c r="I550" s="5"/>
      <c r="J550" s="5"/>
      <c r="K550" s="5"/>
      <c r="L550" s="5"/>
      <c r="M550" s="5"/>
      <c r="N550" s="5"/>
      <c r="O550" s="5"/>
      <c r="P550" s="5"/>
      <c r="Q550" s="5"/>
      <c r="R550" s="5"/>
      <c r="S550" s="5"/>
      <c r="T550" s="5"/>
      <c r="U550" s="5"/>
      <c r="V550" s="5"/>
      <c r="W550" s="5"/>
      <c r="X550" s="5"/>
      <c r="Y550" s="5"/>
      <c r="Z550" s="5"/>
    </row>
    <row r="551" ht="13.5" customHeight="1">
      <c r="A551" s="5"/>
      <c r="B551" s="5"/>
      <c r="C551" s="6"/>
      <c r="D551" s="5"/>
      <c r="E551" s="5"/>
      <c r="F551" s="5"/>
      <c r="G551" s="5"/>
      <c r="H551" s="5"/>
      <c r="I551" s="5"/>
      <c r="J551" s="5"/>
      <c r="K551" s="5"/>
      <c r="L551" s="5"/>
      <c r="M551" s="5"/>
      <c r="N551" s="5"/>
      <c r="O551" s="5"/>
      <c r="P551" s="5"/>
      <c r="Q551" s="5"/>
      <c r="R551" s="5"/>
      <c r="S551" s="5"/>
      <c r="T551" s="5"/>
      <c r="U551" s="5"/>
      <c r="V551" s="5"/>
      <c r="W551" s="5"/>
      <c r="X551" s="5"/>
      <c r="Y551" s="5"/>
      <c r="Z551" s="5"/>
    </row>
    <row r="552" ht="13.5" customHeight="1">
      <c r="A552" s="5"/>
      <c r="B552" s="5"/>
      <c r="C552" s="6"/>
      <c r="D552" s="5"/>
      <c r="E552" s="5"/>
      <c r="F552" s="5"/>
      <c r="G552" s="5"/>
      <c r="H552" s="5"/>
      <c r="I552" s="5"/>
      <c r="J552" s="5"/>
      <c r="K552" s="5"/>
      <c r="L552" s="5"/>
      <c r="M552" s="5"/>
      <c r="N552" s="5"/>
      <c r="O552" s="5"/>
      <c r="P552" s="5"/>
      <c r="Q552" s="5"/>
      <c r="R552" s="5"/>
      <c r="S552" s="5"/>
      <c r="T552" s="5"/>
      <c r="U552" s="5"/>
      <c r="V552" s="5"/>
      <c r="W552" s="5"/>
      <c r="X552" s="5"/>
      <c r="Y552" s="5"/>
      <c r="Z552" s="5"/>
    </row>
    <row r="553" ht="13.5" customHeight="1">
      <c r="A553" s="5"/>
      <c r="B553" s="5"/>
      <c r="C553" s="6"/>
      <c r="D553" s="5"/>
      <c r="E553" s="5"/>
      <c r="F553" s="5"/>
      <c r="G553" s="5"/>
      <c r="H553" s="5"/>
      <c r="I553" s="5"/>
      <c r="J553" s="5"/>
      <c r="K553" s="5"/>
      <c r="L553" s="5"/>
      <c r="M553" s="5"/>
      <c r="N553" s="5"/>
      <c r="O553" s="5"/>
      <c r="P553" s="5"/>
      <c r="Q553" s="5"/>
      <c r="R553" s="5"/>
      <c r="S553" s="5"/>
      <c r="T553" s="5"/>
      <c r="U553" s="5"/>
      <c r="V553" s="5"/>
      <c r="W553" s="5"/>
      <c r="X553" s="5"/>
      <c r="Y553" s="5"/>
      <c r="Z553" s="5"/>
    </row>
    <row r="554" ht="13.5" customHeight="1">
      <c r="A554" s="5"/>
      <c r="B554" s="5"/>
      <c r="C554" s="6"/>
      <c r="D554" s="5"/>
      <c r="E554" s="5"/>
      <c r="F554" s="5"/>
      <c r="G554" s="5"/>
      <c r="H554" s="5"/>
      <c r="I554" s="5"/>
      <c r="J554" s="5"/>
      <c r="K554" s="5"/>
      <c r="L554" s="5"/>
      <c r="M554" s="5"/>
      <c r="N554" s="5"/>
      <c r="O554" s="5"/>
      <c r="P554" s="5"/>
      <c r="Q554" s="5"/>
      <c r="R554" s="5"/>
      <c r="S554" s="5"/>
      <c r="T554" s="5"/>
      <c r="U554" s="5"/>
      <c r="V554" s="5"/>
      <c r="W554" s="5"/>
      <c r="X554" s="5"/>
      <c r="Y554" s="5"/>
      <c r="Z554" s="5"/>
    </row>
    <row r="555" ht="13.5" customHeight="1">
      <c r="A555" s="5"/>
      <c r="B555" s="5"/>
      <c r="C555" s="6"/>
      <c r="D555" s="5"/>
      <c r="E555" s="5"/>
      <c r="F555" s="5"/>
      <c r="G555" s="5"/>
      <c r="H555" s="5"/>
      <c r="I555" s="5"/>
      <c r="J555" s="5"/>
      <c r="K555" s="5"/>
      <c r="L555" s="5"/>
      <c r="M555" s="5"/>
      <c r="N555" s="5"/>
      <c r="O555" s="5"/>
      <c r="P555" s="5"/>
      <c r="Q555" s="5"/>
      <c r="R555" s="5"/>
      <c r="S555" s="5"/>
      <c r="T555" s="5"/>
      <c r="U555" s="5"/>
      <c r="V555" s="5"/>
      <c r="W555" s="5"/>
      <c r="X555" s="5"/>
      <c r="Y555" s="5"/>
      <c r="Z555" s="5"/>
    </row>
    <row r="556" ht="13.5" customHeight="1">
      <c r="A556" s="5"/>
      <c r="B556" s="5"/>
      <c r="C556" s="6"/>
      <c r="D556" s="5"/>
      <c r="E556" s="5"/>
      <c r="F556" s="5"/>
      <c r="G556" s="5"/>
      <c r="H556" s="5"/>
      <c r="I556" s="5"/>
      <c r="J556" s="5"/>
      <c r="K556" s="5"/>
      <c r="L556" s="5"/>
      <c r="M556" s="5"/>
      <c r="N556" s="5"/>
      <c r="O556" s="5"/>
      <c r="P556" s="5"/>
      <c r="Q556" s="5"/>
      <c r="R556" s="5"/>
      <c r="S556" s="5"/>
      <c r="T556" s="5"/>
      <c r="U556" s="5"/>
      <c r="V556" s="5"/>
      <c r="W556" s="5"/>
      <c r="X556" s="5"/>
      <c r="Y556" s="5"/>
      <c r="Z556" s="5"/>
    </row>
    <row r="557" ht="13.5" customHeight="1">
      <c r="A557" s="5"/>
      <c r="B557" s="5"/>
      <c r="C557" s="6"/>
      <c r="D557" s="5"/>
      <c r="E557" s="5"/>
      <c r="F557" s="5"/>
      <c r="G557" s="5"/>
      <c r="H557" s="5"/>
      <c r="I557" s="5"/>
      <c r="J557" s="5"/>
      <c r="K557" s="5"/>
      <c r="L557" s="5"/>
      <c r="M557" s="5"/>
      <c r="N557" s="5"/>
      <c r="O557" s="5"/>
      <c r="P557" s="5"/>
      <c r="Q557" s="5"/>
      <c r="R557" s="5"/>
      <c r="S557" s="5"/>
      <c r="T557" s="5"/>
      <c r="U557" s="5"/>
      <c r="V557" s="5"/>
      <c r="W557" s="5"/>
      <c r="X557" s="5"/>
      <c r="Y557" s="5"/>
      <c r="Z557" s="5"/>
    </row>
    <row r="558" ht="13.5" customHeight="1">
      <c r="A558" s="5"/>
      <c r="B558" s="5"/>
      <c r="C558" s="6"/>
      <c r="D558" s="5"/>
      <c r="E558" s="5"/>
      <c r="F558" s="5"/>
      <c r="G558" s="5"/>
      <c r="H558" s="5"/>
      <c r="I558" s="5"/>
      <c r="J558" s="5"/>
      <c r="K558" s="5"/>
      <c r="L558" s="5"/>
      <c r="M558" s="5"/>
      <c r="N558" s="5"/>
      <c r="O558" s="5"/>
      <c r="P558" s="5"/>
      <c r="Q558" s="5"/>
      <c r="R558" s="5"/>
      <c r="S558" s="5"/>
      <c r="T558" s="5"/>
      <c r="U558" s="5"/>
      <c r="V558" s="5"/>
      <c r="W558" s="5"/>
      <c r="X558" s="5"/>
      <c r="Y558" s="5"/>
      <c r="Z558" s="5"/>
    </row>
    <row r="559" ht="13.5" customHeight="1">
      <c r="A559" s="5"/>
      <c r="B559" s="5"/>
      <c r="C559" s="6"/>
      <c r="D559" s="5"/>
      <c r="E559" s="5"/>
      <c r="F559" s="5"/>
      <c r="G559" s="5"/>
      <c r="H559" s="5"/>
      <c r="I559" s="5"/>
      <c r="J559" s="5"/>
      <c r="K559" s="5"/>
      <c r="L559" s="5"/>
      <c r="M559" s="5"/>
      <c r="N559" s="5"/>
      <c r="O559" s="5"/>
      <c r="P559" s="5"/>
      <c r="Q559" s="5"/>
      <c r="R559" s="5"/>
      <c r="S559" s="5"/>
      <c r="T559" s="5"/>
      <c r="U559" s="5"/>
      <c r="V559" s="5"/>
      <c r="W559" s="5"/>
      <c r="X559" s="5"/>
      <c r="Y559" s="5"/>
      <c r="Z559" s="5"/>
    </row>
    <row r="560" ht="13.5" customHeight="1">
      <c r="A560" s="5"/>
      <c r="B560" s="5"/>
      <c r="C560" s="6"/>
      <c r="D560" s="5"/>
      <c r="E560" s="5"/>
      <c r="F560" s="5"/>
      <c r="G560" s="5"/>
      <c r="H560" s="5"/>
      <c r="I560" s="5"/>
      <c r="J560" s="5"/>
      <c r="K560" s="5"/>
      <c r="L560" s="5"/>
      <c r="M560" s="5"/>
      <c r="N560" s="5"/>
      <c r="O560" s="5"/>
      <c r="P560" s="5"/>
      <c r="Q560" s="5"/>
      <c r="R560" s="5"/>
      <c r="S560" s="5"/>
      <c r="T560" s="5"/>
      <c r="U560" s="5"/>
      <c r="V560" s="5"/>
      <c r="W560" s="5"/>
      <c r="X560" s="5"/>
      <c r="Y560" s="5"/>
      <c r="Z560" s="5"/>
    </row>
    <row r="561" ht="13.5" customHeight="1">
      <c r="A561" s="5"/>
      <c r="B561" s="5"/>
      <c r="C561" s="6"/>
      <c r="D561" s="5"/>
      <c r="E561" s="5"/>
      <c r="F561" s="5"/>
      <c r="G561" s="5"/>
      <c r="H561" s="5"/>
      <c r="I561" s="5"/>
      <c r="J561" s="5"/>
      <c r="K561" s="5"/>
      <c r="L561" s="5"/>
      <c r="M561" s="5"/>
      <c r="N561" s="5"/>
      <c r="O561" s="5"/>
      <c r="P561" s="5"/>
      <c r="Q561" s="5"/>
      <c r="R561" s="5"/>
      <c r="S561" s="5"/>
      <c r="T561" s="5"/>
      <c r="U561" s="5"/>
      <c r="V561" s="5"/>
      <c r="W561" s="5"/>
      <c r="X561" s="5"/>
      <c r="Y561" s="5"/>
      <c r="Z561" s="5"/>
    </row>
    <row r="562" ht="13.5" customHeight="1">
      <c r="A562" s="5"/>
      <c r="B562" s="5"/>
      <c r="C562" s="6"/>
      <c r="D562" s="5"/>
      <c r="E562" s="5"/>
      <c r="F562" s="5"/>
      <c r="G562" s="5"/>
      <c r="H562" s="5"/>
      <c r="I562" s="5"/>
      <c r="J562" s="5"/>
      <c r="K562" s="5"/>
      <c r="L562" s="5"/>
      <c r="M562" s="5"/>
      <c r="N562" s="5"/>
      <c r="O562" s="5"/>
      <c r="P562" s="5"/>
      <c r="Q562" s="5"/>
      <c r="R562" s="5"/>
      <c r="S562" s="5"/>
      <c r="T562" s="5"/>
      <c r="U562" s="5"/>
      <c r="V562" s="5"/>
      <c r="W562" s="5"/>
      <c r="X562" s="5"/>
      <c r="Y562" s="5"/>
      <c r="Z562" s="5"/>
    </row>
    <row r="563" ht="13.5" customHeight="1">
      <c r="A563" s="5"/>
      <c r="B563" s="5"/>
      <c r="C563" s="6"/>
      <c r="D563" s="5"/>
      <c r="E563" s="5"/>
      <c r="F563" s="5"/>
      <c r="G563" s="5"/>
      <c r="H563" s="5"/>
      <c r="I563" s="5"/>
      <c r="J563" s="5"/>
      <c r="K563" s="5"/>
      <c r="L563" s="5"/>
      <c r="M563" s="5"/>
      <c r="N563" s="5"/>
      <c r="O563" s="5"/>
      <c r="P563" s="5"/>
      <c r="Q563" s="5"/>
      <c r="R563" s="5"/>
      <c r="S563" s="5"/>
      <c r="T563" s="5"/>
      <c r="U563" s="5"/>
      <c r="V563" s="5"/>
      <c r="W563" s="5"/>
      <c r="X563" s="5"/>
      <c r="Y563" s="5"/>
      <c r="Z563" s="5"/>
    </row>
    <row r="564" ht="13.5" customHeight="1">
      <c r="A564" s="5"/>
      <c r="B564" s="5"/>
      <c r="C564" s="6"/>
      <c r="D564" s="5"/>
      <c r="E564" s="5"/>
      <c r="F564" s="5"/>
      <c r="G564" s="5"/>
      <c r="H564" s="5"/>
      <c r="I564" s="5"/>
      <c r="J564" s="5"/>
      <c r="K564" s="5"/>
      <c r="L564" s="5"/>
      <c r="M564" s="5"/>
      <c r="N564" s="5"/>
      <c r="O564" s="5"/>
      <c r="P564" s="5"/>
      <c r="Q564" s="5"/>
      <c r="R564" s="5"/>
      <c r="S564" s="5"/>
      <c r="T564" s="5"/>
      <c r="U564" s="5"/>
      <c r="V564" s="5"/>
      <c r="W564" s="5"/>
      <c r="X564" s="5"/>
      <c r="Y564" s="5"/>
      <c r="Z564" s="5"/>
    </row>
    <row r="565" ht="13.5" customHeight="1">
      <c r="A565" s="5"/>
      <c r="B565" s="5"/>
      <c r="C565" s="6"/>
      <c r="D565" s="5"/>
      <c r="E565" s="5"/>
      <c r="F565" s="5"/>
      <c r="G565" s="5"/>
      <c r="H565" s="5"/>
      <c r="I565" s="5"/>
      <c r="J565" s="5"/>
      <c r="K565" s="5"/>
      <c r="L565" s="5"/>
      <c r="M565" s="5"/>
      <c r="N565" s="5"/>
      <c r="O565" s="5"/>
      <c r="P565" s="5"/>
      <c r="Q565" s="5"/>
      <c r="R565" s="5"/>
      <c r="S565" s="5"/>
      <c r="T565" s="5"/>
      <c r="U565" s="5"/>
      <c r="V565" s="5"/>
      <c r="W565" s="5"/>
      <c r="X565" s="5"/>
      <c r="Y565" s="5"/>
      <c r="Z565" s="5"/>
    </row>
    <row r="566" ht="13.5" customHeight="1">
      <c r="A566" s="5"/>
      <c r="B566" s="5"/>
      <c r="C566" s="6"/>
      <c r="D566" s="5"/>
      <c r="E566" s="5"/>
      <c r="F566" s="5"/>
      <c r="G566" s="5"/>
      <c r="H566" s="5"/>
      <c r="I566" s="5"/>
      <c r="J566" s="5"/>
      <c r="K566" s="5"/>
      <c r="L566" s="5"/>
      <c r="M566" s="5"/>
      <c r="N566" s="5"/>
      <c r="O566" s="5"/>
      <c r="P566" s="5"/>
      <c r="Q566" s="5"/>
      <c r="R566" s="5"/>
      <c r="S566" s="5"/>
      <c r="T566" s="5"/>
      <c r="U566" s="5"/>
      <c r="V566" s="5"/>
      <c r="W566" s="5"/>
      <c r="X566" s="5"/>
      <c r="Y566" s="5"/>
      <c r="Z566" s="5"/>
    </row>
    <row r="567" ht="13.5" customHeight="1">
      <c r="A567" s="5"/>
      <c r="B567" s="5"/>
      <c r="C567" s="6"/>
      <c r="D567" s="5"/>
      <c r="E567" s="5"/>
      <c r="F567" s="5"/>
      <c r="G567" s="5"/>
      <c r="H567" s="5"/>
      <c r="I567" s="5"/>
      <c r="J567" s="5"/>
      <c r="K567" s="5"/>
      <c r="L567" s="5"/>
      <c r="M567" s="5"/>
      <c r="N567" s="5"/>
      <c r="O567" s="5"/>
      <c r="P567" s="5"/>
      <c r="Q567" s="5"/>
      <c r="R567" s="5"/>
      <c r="S567" s="5"/>
      <c r="T567" s="5"/>
      <c r="U567" s="5"/>
      <c r="V567" s="5"/>
      <c r="W567" s="5"/>
      <c r="X567" s="5"/>
      <c r="Y567" s="5"/>
      <c r="Z567" s="5"/>
    </row>
    <row r="568" ht="13.5" customHeight="1">
      <c r="A568" s="5"/>
      <c r="B568" s="5"/>
      <c r="C568" s="6"/>
      <c r="D568" s="5"/>
      <c r="E568" s="5"/>
      <c r="F568" s="5"/>
      <c r="G568" s="5"/>
      <c r="H568" s="5"/>
      <c r="I568" s="5"/>
      <c r="J568" s="5"/>
      <c r="K568" s="5"/>
      <c r="L568" s="5"/>
      <c r="M568" s="5"/>
      <c r="N568" s="5"/>
      <c r="O568" s="5"/>
      <c r="P568" s="5"/>
      <c r="Q568" s="5"/>
      <c r="R568" s="5"/>
      <c r="S568" s="5"/>
      <c r="T568" s="5"/>
      <c r="U568" s="5"/>
      <c r="V568" s="5"/>
      <c r="W568" s="5"/>
      <c r="X568" s="5"/>
      <c r="Y568" s="5"/>
      <c r="Z568" s="5"/>
    </row>
    <row r="569" ht="13.5" customHeight="1">
      <c r="A569" s="5"/>
      <c r="B569" s="5"/>
      <c r="C569" s="6"/>
      <c r="D569" s="5"/>
      <c r="E569" s="5"/>
      <c r="F569" s="5"/>
      <c r="G569" s="5"/>
      <c r="H569" s="5"/>
      <c r="I569" s="5"/>
      <c r="J569" s="5"/>
      <c r="K569" s="5"/>
      <c r="L569" s="5"/>
      <c r="M569" s="5"/>
      <c r="N569" s="5"/>
      <c r="O569" s="5"/>
      <c r="P569" s="5"/>
      <c r="Q569" s="5"/>
      <c r="R569" s="5"/>
      <c r="S569" s="5"/>
      <c r="T569" s="5"/>
      <c r="U569" s="5"/>
      <c r="V569" s="5"/>
      <c r="W569" s="5"/>
      <c r="X569" s="5"/>
      <c r="Y569" s="5"/>
      <c r="Z569" s="5"/>
    </row>
    <row r="570" ht="13.5" customHeight="1">
      <c r="A570" s="5"/>
      <c r="B570" s="5"/>
      <c r="C570" s="6"/>
      <c r="D570" s="5"/>
      <c r="E570" s="5"/>
      <c r="F570" s="5"/>
      <c r="G570" s="5"/>
      <c r="H570" s="5"/>
      <c r="I570" s="5"/>
      <c r="J570" s="5"/>
      <c r="K570" s="5"/>
      <c r="L570" s="5"/>
      <c r="M570" s="5"/>
      <c r="N570" s="5"/>
      <c r="O570" s="5"/>
      <c r="P570" s="5"/>
      <c r="Q570" s="5"/>
      <c r="R570" s="5"/>
      <c r="S570" s="5"/>
      <c r="T570" s="5"/>
      <c r="U570" s="5"/>
      <c r="V570" s="5"/>
      <c r="W570" s="5"/>
      <c r="X570" s="5"/>
      <c r="Y570" s="5"/>
      <c r="Z570" s="5"/>
    </row>
    <row r="571" ht="13.5" customHeight="1">
      <c r="A571" s="5"/>
      <c r="B571" s="5"/>
      <c r="C571" s="6"/>
      <c r="D571" s="5"/>
      <c r="E571" s="5"/>
      <c r="F571" s="5"/>
      <c r="G571" s="5"/>
      <c r="H571" s="5"/>
      <c r="I571" s="5"/>
      <c r="J571" s="5"/>
      <c r="K571" s="5"/>
      <c r="L571" s="5"/>
      <c r="M571" s="5"/>
      <c r="N571" s="5"/>
      <c r="O571" s="5"/>
      <c r="P571" s="5"/>
      <c r="Q571" s="5"/>
      <c r="R571" s="5"/>
      <c r="S571" s="5"/>
      <c r="T571" s="5"/>
      <c r="U571" s="5"/>
      <c r="V571" s="5"/>
      <c r="W571" s="5"/>
      <c r="X571" s="5"/>
      <c r="Y571" s="5"/>
      <c r="Z571" s="5"/>
    </row>
    <row r="572" ht="13.5" customHeight="1">
      <c r="A572" s="5"/>
      <c r="B572" s="5"/>
      <c r="C572" s="6"/>
      <c r="D572" s="5"/>
      <c r="E572" s="5"/>
      <c r="F572" s="5"/>
      <c r="G572" s="5"/>
      <c r="H572" s="5"/>
      <c r="I572" s="5"/>
      <c r="J572" s="5"/>
      <c r="K572" s="5"/>
      <c r="L572" s="5"/>
      <c r="M572" s="5"/>
      <c r="N572" s="5"/>
      <c r="O572" s="5"/>
      <c r="P572" s="5"/>
      <c r="Q572" s="5"/>
      <c r="R572" s="5"/>
      <c r="S572" s="5"/>
      <c r="T572" s="5"/>
      <c r="U572" s="5"/>
      <c r="V572" s="5"/>
      <c r="W572" s="5"/>
      <c r="X572" s="5"/>
      <c r="Y572" s="5"/>
      <c r="Z572" s="5"/>
    </row>
    <row r="573" ht="13.5" customHeight="1">
      <c r="A573" s="5"/>
      <c r="B573" s="5"/>
      <c r="C573" s="6"/>
      <c r="D573" s="5"/>
      <c r="E573" s="5"/>
      <c r="F573" s="5"/>
      <c r="G573" s="5"/>
      <c r="H573" s="5"/>
      <c r="I573" s="5"/>
      <c r="J573" s="5"/>
      <c r="K573" s="5"/>
      <c r="L573" s="5"/>
      <c r="M573" s="5"/>
      <c r="N573" s="5"/>
      <c r="O573" s="5"/>
      <c r="P573" s="5"/>
      <c r="Q573" s="5"/>
      <c r="R573" s="5"/>
      <c r="S573" s="5"/>
      <c r="T573" s="5"/>
      <c r="U573" s="5"/>
      <c r="V573" s="5"/>
      <c r="W573" s="5"/>
      <c r="X573" s="5"/>
      <c r="Y573" s="5"/>
      <c r="Z573" s="5"/>
    </row>
    <row r="574" ht="13.5" customHeight="1">
      <c r="A574" s="5"/>
      <c r="B574" s="5"/>
      <c r="C574" s="6"/>
      <c r="D574" s="5"/>
      <c r="E574" s="5"/>
      <c r="F574" s="5"/>
      <c r="G574" s="5"/>
      <c r="H574" s="5"/>
      <c r="I574" s="5"/>
      <c r="J574" s="5"/>
      <c r="K574" s="5"/>
      <c r="L574" s="5"/>
      <c r="M574" s="5"/>
      <c r="N574" s="5"/>
      <c r="O574" s="5"/>
      <c r="P574" s="5"/>
      <c r="Q574" s="5"/>
      <c r="R574" s="5"/>
      <c r="S574" s="5"/>
      <c r="T574" s="5"/>
      <c r="U574" s="5"/>
      <c r="V574" s="5"/>
      <c r="W574" s="5"/>
      <c r="X574" s="5"/>
      <c r="Y574" s="5"/>
      <c r="Z574" s="5"/>
    </row>
    <row r="575" ht="13.5" customHeight="1">
      <c r="A575" s="5"/>
      <c r="B575" s="5"/>
      <c r="C575" s="6"/>
      <c r="D575" s="5"/>
      <c r="E575" s="5"/>
      <c r="F575" s="5"/>
      <c r="G575" s="5"/>
      <c r="H575" s="5"/>
      <c r="I575" s="5"/>
      <c r="J575" s="5"/>
      <c r="K575" s="5"/>
      <c r="L575" s="5"/>
      <c r="M575" s="5"/>
      <c r="N575" s="5"/>
      <c r="O575" s="5"/>
      <c r="P575" s="5"/>
      <c r="Q575" s="5"/>
      <c r="R575" s="5"/>
      <c r="S575" s="5"/>
      <c r="T575" s="5"/>
      <c r="U575" s="5"/>
      <c r="V575" s="5"/>
      <c r="W575" s="5"/>
      <c r="X575" s="5"/>
      <c r="Y575" s="5"/>
      <c r="Z575" s="5"/>
    </row>
    <row r="576" ht="13.5" customHeight="1">
      <c r="A576" s="5"/>
      <c r="B576" s="5"/>
      <c r="C576" s="6"/>
      <c r="D576" s="5"/>
      <c r="E576" s="5"/>
      <c r="F576" s="5"/>
      <c r="G576" s="5"/>
      <c r="H576" s="5"/>
      <c r="I576" s="5"/>
      <c r="J576" s="5"/>
      <c r="K576" s="5"/>
      <c r="L576" s="5"/>
      <c r="M576" s="5"/>
      <c r="N576" s="5"/>
      <c r="O576" s="5"/>
      <c r="P576" s="5"/>
      <c r="Q576" s="5"/>
      <c r="R576" s="5"/>
      <c r="S576" s="5"/>
      <c r="T576" s="5"/>
      <c r="U576" s="5"/>
      <c r="V576" s="5"/>
      <c r="W576" s="5"/>
      <c r="X576" s="5"/>
      <c r="Y576" s="5"/>
      <c r="Z576" s="5"/>
    </row>
    <row r="577" ht="13.5" customHeight="1">
      <c r="A577" s="5"/>
      <c r="B577" s="5"/>
      <c r="C577" s="6"/>
      <c r="D577" s="5"/>
      <c r="E577" s="5"/>
      <c r="F577" s="5"/>
      <c r="G577" s="5"/>
      <c r="H577" s="5"/>
      <c r="I577" s="5"/>
      <c r="J577" s="5"/>
      <c r="K577" s="5"/>
      <c r="L577" s="5"/>
      <c r="M577" s="5"/>
      <c r="N577" s="5"/>
      <c r="O577" s="5"/>
      <c r="P577" s="5"/>
      <c r="Q577" s="5"/>
      <c r="R577" s="5"/>
      <c r="S577" s="5"/>
      <c r="T577" s="5"/>
      <c r="U577" s="5"/>
      <c r="V577" s="5"/>
      <c r="W577" s="5"/>
      <c r="X577" s="5"/>
      <c r="Y577" s="5"/>
      <c r="Z577" s="5"/>
    </row>
    <row r="578" ht="13.5" customHeight="1">
      <c r="A578" s="5"/>
      <c r="B578" s="5"/>
      <c r="C578" s="6"/>
      <c r="D578" s="5"/>
      <c r="E578" s="5"/>
      <c r="F578" s="5"/>
      <c r="G578" s="5"/>
      <c r="H578" s="5"/>
      <c r="I578" s="5"/>
      <c r="J578" s="5"/>
      <c r="K578" s="5"/>
      <c r="L578" s="5"/>
      <c r="M578" s="5"/>
      <c r="N578" s="5"/>
      <c r="O578" s="5"/>
      <c r="P578" s="5"/>
      <c r="Q578" s="5"/>
      <c r="R578" s="5"/>
      <c r="S578" s="5"/>
      <c r="T578" s="5"/>
      <c r="U578" s="5"/>
      <c r="V578" s="5"/>
      <c r="W578" s="5"/>
      <c r="X578" s="5"/>
      <c r="Y578" s="5"/>
      <c r="Z578" s="5"/>
    </row>
    <row r="579" ht="13.5" customHeight="1">
      <c r="A579" s="5"/>
      <c r="B579" s="5"/>
      <c r="C579" s="6"/>
      <c r="D579" s="5"/>
      <c r="E579" s="5"/>
      <c r="F579" s="5"/>
      <c r="G579" s="5"/>
      <c r="H579" s="5"/>
      <c r="I579" s="5"/>
      <c r="J579" s="5"/>
      <c r="K579" s="5"/>
      <c r="L579" s="5"/>
      <c r="M579" s="5"/>
      <c r="N579" s="5"/>
      <c r="O579" s="5"/>
      <c r="P579" s="5"/>
      <c r="Q579" s="5"/>
      <c r="R579" s="5"/>
      <c r="S579" s="5"/>
      <c r="T579" s="5"/>
      <c r="U579" s="5"/>
      <c r="V579" s="5"/>
      <c r="W579" s="5"/>
      <c r="X579" s="5"/>
      <c r="Y579" s="5"/>
      <c r="Z579" s="5"/>
    </row>
    <row r="580" ht="13.5" customHeight="1">
      <c r="A580" s="5"/>
      <c r="B580" s="5"/>
      <c r="C580" s="6"/>
      <c r="D580" s="5"/>
      <c r="E580" s="5"/>
      <c r="F580" s="5"/>
      <c r="G580" s="5"/>
      <c r="H580" s="5"/>
      <c r="I580" s="5"/>
      <c r="J580" s="5"/>
      <c r="K580" s="5"/>
      <c r="L580" s="5"/>
      <c r="M580" s="5"/>
      <c r="N580" s="5"/>
      <c r="O580" s="5"/>
      <c r="P580" s="5"/>
      <c r="Q580" s="5"/>
      <c r="R580" s="5"/>
      <c r="S580" s="5"/>
      <c r="T580" s="5"/>
      <c r="U580" s="5"/>
      <c r="V580" s="5"/>
      <c r="W580" s="5"/>
      <c r="X580" s="5"/>
      <c r="Y580" s="5"/>
      <c r="Z580" s="5"/>
    </row>
    <row r="581" ht="13.5" customHeight="1">
      <c r="A581" s="5"/>
      <c r="B581" s="5"/>
      <c r="C581" s="6"/>
      <c r="D581" s="5"/>
      <c r="E581" s="5"/>
      <c r="F581" s="5"/>
      <c r="G581" s="5"/>
      <c r="H581" s="5"/>
      <c r="I581" s="5"/>
      <c r="J581" s="5"/>
      <c r="K581" s="5"/>
      <c r="L581" s="5"/>
      <c r="M581" s="5"/>
      <c r="N581" s="5"/>
      <c r="O581" s="5"/>
      <c r="P581" s="5"/>
      <c r="Q581" s="5"/>
      <c r="R581" s="5"/>
      <c r="S581" s="5"/>
      <c r="T581" s="5"/>
      <c r="U581" s="5"/>
      <c r="V581" s="5"/>
      <c r="W581" s="5"/>
      <c r="X581" s="5"/>
      <c r="Y581" s="5"/>
      <c r="Z581" s="5"/>
    </row>
    <row r="582" ht="13.5" customHeight="1">
      <c r="A582" s="5"/>
      <c r="B582" s="5"/>
      <c r="C582" s="6"/>
      <c r="D582" s="5"/>
      <c r="E582" s="5"/>
      <c r="F582" s="5"/>
      <c r="G582" s="5"/>
      <c r="H582" s="5"/>
      <c r="I582" s="5"/>
      <c r="J582" s="5"/>
      <c r="K582" s="5"/>
      <c r="L582" s="5"/>
      <c r="M582" s="5"/>
      <c r="N582" s="5"/>
      <c r="O582" s="5"/>
      <c r="P582" s="5"/>
      <c r="Q582" s="5"/>
      <c r="R582" s="5"/>
      <c r="S582" s="5"/>
      <c r="T582" s="5"/>
      <c r="U582" s="5"/>
      <c r="V582" s="5"/>
      <c r="W582" s="5"/>
      <c r="X582" s="5"/>
      <c r="Y582" s="5"/>
      <c r="Z582" s="5"/>
    </row>
    <row r="583" ht="13.5" customHeight="1">
      <c r="A583" s="5"/>
      <c r="B583" s="5"/>
      <c r="C583" s="6"/>
      <c r="D583" s="5"/>
      <c r="E583" s="5"/>
      <c r="F583" s="5"/>
      <c r="G583" s="5"/>
      <c r="H583" s="5"/>
      <c r="I583" s="5"/>
      <c r="J583" s="5"/>
      <c r="K583" s="5"/>
      <c r="L583" s="5"/>
      <c r="M583" s="5"/>
      <c r="N583" s="5"/>
      <c r="O583" s="5"/>
      <c r="P583" s="5"/>
      <c r="Q583" s="5"/>
      <c r="R583" s="5"/>
      <c r="S583" s="5"/>
      <c r="T583" s="5"/>
      <c r="U583" s="5"/>
      <c r="V583" s="5"/>
      <c r="W583" s="5"/>
      <c r="X583" s="5"/>
      <c r="Y583" s="5"/>
      <c r="Z583" s="5"/>
    </row>
    <row r="584" ht="13.5" customHeight="1">
      <c r="A584" s="5"/>
      <c r="B584" s="5"/>
      <c r="C584" s="6"/>
      <c r="D584" s="5"/>
      <c r="E584" s="5"/>
      <c r="F584" s="5"/>
      <c r="G584" s="5"/>
      <c r="H584" s="5"/>
      <c r="I584" s="5"/>
      <c r="J584" s="5"/>
      <c r="K584" s="5"/>
      <c r="L584" s="5"/>
      <c r="M584" s="5"/>
      <c r="N584" s="5"/>
      <c r="O584" s="5"/>
      <c r="P584" s="5"/>
      <c r="Q584" s="5"/>
      <c r="R584" s="5"/>
      <c r="S584" s="5"/>
      <c r="T584" s="5"/>
      <c r="U584" s="5"/>
      <c r="V584" s="5"/>
      <c r="W584" s="5"/>
      <c r="X584" s="5"/>
      <c r="Y584" s="5"/>
      <c r="Z584" s="5"/>
    </row>
    <row r="585" ht="13.5" customHeight="1">
      <c r="A585" s="5"/>
      <c r="B585" s="5"/>
      <c r="C585" s="6"/>
      <c r="D585" s="5"/>
      <c r="E585" s="5"/>
      <c r="F585" s="5"/>
      <c r="G585" s="5"/>
      <c r="H585" s="5"/>
      <c r="I585" s="5"/>
      <c r="J585" s="5"/>
      <c r="K585" s="5"/>
      <c r="L585" s="5"/>
      <c r="M585" s="5"/>
      <c r="N585" s="5"/>
      <c r="O585" s="5"/>
      <c r="P585" s="5"/>
      <c r="Q585" s="5"/>
      <c r="R585" s="5"/>
      <c r="S585" s="5"/>
      <c r="T585" s="5"/>
      <c r="U585" s="5"/>
      <c r="V585" s="5"/>
      <c r="W585" s="5"/>
      <c r="X585" s="5"/>
      <c r="Y585" s="5"/>
      <c r="Z585" s="5"/>
    </row>
    <row r="586" ht="13.5" customHeight="1">
      <c r="A586" s="5"/>
      <c r="B586" s="5"/>
      <c r="C586" s="6"/>
      <c r="D586" s="5"/>
      <c r="E586" s="5"/>
      <c r="F586" s="5"/>
      <c r="G586" s="5"/>
      <c r="H586" s="5"/>
      <c r="I586" s="5"/>
      <c r="J586" s="5"/>
      <c r="K586" s="5"/>
      <c r="L586" s="5"/>
      <c r="M586" s="5"/>
      <c r="N586" s="5"/>
      <c r="O586" s="5"/>
      <c r="P586" s="5"/>
      <c r="Q586" s="5"/>
      <c r="R586" s="5"/>
      <c r="S586" s="5"/>
      <c r="T586" s="5"/>
      <c r="U586" s="5"/>
      <c r="V586" s="5"/>
      <c r="W586" s="5"/>
      <c r="X586" s="5"/>
      <c r="Y586" s="5"/>
      <c r="Z586" s="5"/>
    </row>
    <row r="587" ht="13.5" customHeight="1">
      <c r="A587" s="5"/>
      <c r="B587" s="5"/>
      <c r="C587" s="6"/>
      <c r="D587" s="5"/>
      <c r="E587" s="5"/>
      <c r="F587" s="5"/>
      <c r="G587" s="5"/>
      <c r="H587" s="5"/>
      <c r="I587" s="5"/>
      <c r="J587" s="5"/>
      <c r="K587" s="5"/>
      <c r="L587" s="5"/>
      <c r="M587" s="5"/>
      <c r="N587" s="5"/>
      <c r="O587" s="5"/>
      <c r="P587" s="5"/>
      <c r="Q587" s="5"/>
      <c r="R587" s="5"/>
      <c r="S587" s="5"/>
      <c r="T587" s="5"/>
      <c r="U587" s="5"/>
      <c r="V587" s="5"/>
      <c r="W587" s="5"/>
      <c r="X587" s="5"/>
      <c r="Y587" s="5"/>
      <c r="Z587" s="5"/>
    </row>
    <row r="588" ht="13.5" customHeight="1">
      <c r="A588" s="5"/>
      <c r="B588" s="5"/>
      <c r="C588" s="6"/>
      <c r="D588" s="5"/>
      <c r="E588" s="5"/>
      <c r="F588" s="5"/>
      <c r="G588" s="5"/>
      <c r="H588" s="5"/>
      <c r="I588" s="5"/>
      <c r="J588" s="5"/>
      <c r="K588" s="5"/>
      <c r="L588" s="5"/>
      <c r="M588" s="5"/>
      <c r="N588" s="5"/>
      <c r="O588" s="5"/>
      <c r="P588" s="5"/>
      <c r="Q588" s="5"/>
      <c r="R588" s="5"/>
      <c r="S588" s="5"/>
      <c r="T588" s="5"/>
      <c r="U588" s="5"/>
      <c r="V588" s="5"/>
      <c r="W588" s="5"/>
      <c r="X588" s="5"/>
      <c r="Y588" s="5"/>
      <c r="Z588" s="5"/>
    </row>
    <row r="589" ht="13.5" customHeight="1">
      <c r="A589" s="5"/>
      <c r="B589" s="5"/>
      <c r="C589" s="6"/>
      <c r="D589" s="5"/>
      <c r="E589" s="5"/>
      <c r="F589" s="5"/>
      <c r="G589" s="5"/>
      <c r="H589" s="5"/>
      <c r="I589" s="5"/>
      <c r="J589" s="5"/>
      <c r="K589" s="5"/>
      <c r="L589" s="5"/>
      <c r="M589" s="5"/>
      <c r="N589" s="5"/>
      <c r="O589" s="5"/>
      <c r="P589" s="5"/>
      <c r="Q589" s="5"/>
      <c r="R589" s="5"/>
      <c r="S589" s="5"/>
      <c r="T589" s="5"/>
      <c r="U589" s="5"/>
      <c r="V589" s="5"/>
      <c r="W589" s="5"/>
      <c r="X589" s="5"/>
      <c r="Y589" s="5"/>
      <c r="Z589" s="5"/>
    </row>
    <row r="590" ht="13.5" customHeight="1">
      <c r="A590" s="5"/>
      <c r="B590" s="5"/>
      <c r="C590" s="6"/>
      <c r="D590" s="5"/>
      <c r="E590" s="5"/>
      <c r="F590" s="5"/>
      <c r="G590" s="5"/>
      <c r="H590" s="5"/>
      <c r="I590" s="5"/>
      <c r="J590" s="5"/>
      <c r="K590" s="5"/>
      <c r="L590" s="5"/>
      <c r="M590" s="5"/>
      <c r="N590" s="5"/>
      <c r="O590" s="5"/>
      <c r="P590" s="5"/>
      <c r="Q590" s="5"/>
      <c r="R590" s="5"/>
      <c r="S590" s="5"/>
      <c r="T590" s="5"/>
      <c r="U590" s="5"/>
      <c r="V590" s="5"/>
      <c r="W590" s="5"/>
      <c r="X590" s="5"/>
      <c r="Y590" s="5"/>
      <c r="Z590" s="5"/>
    </row>
    <row r="591" ht="13.5" customHeight="1">
      <c r="A591" s="5"/>
      <c r="B591" s="5"/>
      <c r="C591" s="6"/>
      <c r="D591" s="5"/>
      <c r="E591" s="5"/>
      <c r="F591" s="5"/>
      <c r="G591" s="5"/>
      <c r="H591" s="5"/>
      <c r="I591" s="5"/>
      <c r="J591" s="5"/>
      <c r="K591" s="5"/>
      <c r="L591" s="5"/>
      <c r="M591" s="5"/>
      <c r="N591" s="5"/>
      <c r="O591" s="5"/>
      <c r="P591" s="5"/>
      <c r="Q591" s="5"/>
      <c r="R591" s="5"/>
      <c r="S591" s="5"/>
      <c r="T591" s="5"/>
      <c r="U591" s="5"/>
      <c r="V591" s="5"/>
      <c r="W591" s="5"/>
      <c r="X591" s="5"/>
      <c r="Y591" s="5"/>
      <c r="Z591" s="5"/>
    </row>
    <row r="592" ht="13.5" customHeight="1">
      <c r="A592" s="5"/>
      <c r="B592" s="5"/>
      <c r="C592" s="6"/>
      <c r="D592" s="5"/>
      <c r="E592" s="5"/>
      <c r="F592" s="5"/>
      <c r="G592" s="5"/>
      <c r="H592" s="5"/>
      <c r="I592" s="5"/>
      <c r="J592" s="5"/>
      <c r="K592" s="5"/>
      <c r="L592" s="5"/>
      <c r="M592" s="5"/>
      <c r="N592" s="5"/>
      <c r="O592" s="5"/>
      <c r="P592" s="5"/>
      <c r="Q592" s="5"/>
      <c r="R592" s="5"/>
      <c r="S592" s="5"/>
      <c r="T592" s="5"/>
      <c r="U592" s="5"/>
      <c r="V592" s="5"/>
      <c r="W592" s="5"/>
      <c r="X592" s="5"/>
      <c r="Y592" s="5"/>
      <c r="Z592" s="5"/>
    </row>
    <row r="593" ht="13.5" customHeight="1">
      <c r="A593" s="5"/>
      <c r="B593" s="5"/>
      <c r="C593" s="6"/>
      <c r="D593" s="5"/>
      <c r="E593" s="5"/>
      <c r="F593" s="5"/>
      <c r="G593" s="5"/>
      <c r="H593" s="5"/>
      <c r="I593" s="5"/>
      <c r="J593" s="5"/>
      <c r="K593" s="5"/>
      <c r="L593" s="5"/>
      <c r="M593" s="5"/>
      <c r="N593" s="5"/>
      <c r="O593" s="5"/>
      <c r="P593" s="5"/>
      <c r="Q593" s="5"/>
      <c r="R593" s="5"/>
      <c r="S593" s="5"/>
      <c r="T593" s="5"/>
      <c r="U593" s="5"/>
      <c r="V593" s="5"/>
      <c r="W593" s="5"/>
      <c r="X593" s="5"/>
      <c r="Y593" s="5"/>
      <c r="Z593" s="5"/>
    </row>
    <row r="594" ht="13.5" customHeight="1">
      <c r="A594" s="5"/>
      <c r="B594" s="5"/>
      <c r="C594" s="6"/>
      <c r="D594" s="5"/>
      <c r="E594" s="5"/>
      <c r="F594" s="5"/>
      <c r="G594" s="5"/>
      <c r="H594" s="5"/>
      <c r="I594" s="5"/>
      <c r="J594" s="5"/>
      <c r="K594" s="5"/>
      <c r="L594" s="5"/>
      <c r="M594" s="5"/>
      <c r="N594" s="5"/>
      <c r="O594" s="5"/>
      <c r="P594" s="5"/>
      <c r="Q594" s="5"/>
      <c r="R594" s="5"/>
      <c r="S594" s="5"/>
      <c r="T594" s="5"/>
      <c r="U594" s="5"/>
      <c r="V594" s="5"/>
      <c r="W594" s="5"/>
      <c r="X594" s="5"/>
      <c r="Y594" s="5"/>
      <c r="Z594" s="5"/>
    </row>
    <row r="595" ht="13.5" customHeight="1">
      <c r="A595" s="5"/>
      <c r="B595" s="5"/>
      <c r="C595" s="6"/>
      <c r="D595" s="5"/>
      <c r="E595" s="5"/>
      <c r="F595" s="5"/>
      <c r="G595" s="5"/>
      <c r="H595" s="5"/>
      <c r="I595" s="5"/>
      <c r="J595" s="5"/>
      <c r="K595" s="5"/>
      <c r="L595" s="5"/>
      <c r="M595" s="5"/>
      <c r="N595" s="5"/>
      <c r="O595" s="5"/>
      <c r="P595" s="5"/>
      <c r="Q595" s="5"/>
      <c r="R595" s="5"/>
      <c r="S595" s="5"/>
      <c r="T595" s="5"/>
      <c r="U595" s="5"/>
      <c r="V595" s="5"/>
      <c r="W595" s="5"/>
      <c r="X595" s="5"/>
      <c r="Y595" s="5"/>
      <c r="Z595" s="5"/>
    </row>
    <row r="596" ht="13.5" customHeight="1">
      <c r="A596" s="5"/>
      <c r="B596" s="5"/>
      <c r="C596" s="6"/>
      <c r="D596" s="5"/>
      <c r="E596" s="5"/>
      <c r="F596" s="5"/>
      <c r="G596" s="5"/>
      <c r="H596" s="5"/>
      <c r="I596" s="5"/>
      <c r="J596" s="5"/>
      <c r="K596" s="5"/>
      <c r="L596" s="5"/>
      <c r="M596" s="5"/>
      <c r="N596" s="5"/>
      <c r="O596" s="5"/>
      <c r="P596" s="5"/>
      <c r="Q596" s="5"/>
      <c r="R596" s="5"/>
      <c r="S596" s="5"/>
      <c r="T596" s="5"/>
      <c r="U596" s="5"/>
      <c r="V596" s="5"/>
      <c r="W596" s="5"/>
      <c r="X596" s="5"/>
      <c r="Y596" s="5"/>
      <c r="Z596" s="5"/>
    </row>
    <row r="597" ht="13.5" customHeight="1">
      <c r="A597" s="5"/>
      <c r="B597" s="5"/>
      <c r="C597" s="6"/>
      <c r="D597" s="5"/>
      <c r="E597" s="5"/>
      <c r="F597" s="5"/>
      <c r="G597" s="5"/>
      <c r="H597" s="5"/>
      <c r="I597" s="5"/>
      <c r="J597" s="5"/>
      <c r="K597" s="5"/>
      <c r="L597" s="5"/>
      <c r="M597" s="5"/>
      <c r="N597" s="5"/>
      <c r="O597" s="5"/>
      <c r="P597" s="5"/>
      <c r="Q597" s="5"/>
      <c r="R597" s="5"/>
      <c r="S597" s="5"/>
      <c r="T597" s="5"/>
      <c r="U597" s="5"/>
      <c r="V597" s="5"/>
      <c r="W597" s="5"/>
      <c r="X597" s="5"/>
      <c r="Y597" s="5"/>
      <c r="Z597" s="5"/>
    </row>
    <row r="598" ht="13.5" customHeight="1">
      <c r="A598" s="5"/>
      <c r="B598" s="5"/>
      <c r="C598" s="6"/>
      <c r="D598" s="5"/>
      <c r="E598" s="5"/>
      <c r="F598" s="5"/>
      <c r="G598" s="5"/>
      <c r="H598" s="5"/>
      <c r="I598" s="5"/>
      <c r="J598" s="5"/>
      <c r="K598" s="5"/>
      <c r="L598" s="5"/>
      <c r="M598" s="5"/>
      <c r="N598" s="5"/>
      <c r="O598" s="5"/>
      <c r="P598" s="5"/>
      <c r="Q598" s="5"/>
      <c r="R598" s="5"/>
      <c r="S598" s="5"/>
      <c r="T598" s="5"/>
      <c r="U598" s="5"/>
      <c r="V598" s="5"/>
      <c r="W598" s="5"/>
      <c r="X598" s="5"/>
      <c r="Y598" s="5"/>
      <c r="Z598" s="5"/>
    </row>
    <row r="599" ht="13.5" customHeight="1">
      <c r="A599" s="5"/>
      <c r="B599" s="5"/>
      <c r="C599" s="6"/>
      <c r="D599" s="5"/>
      <c r="E599" s="5"/>
      <c r="F599" s="5"/>
      <c r="G599" s="5"/>
      <c r="H599" s="5"/>
      <c r="I599" s="5"/>
      <c r="J599" s="5"/>
      <c r="K599" s="5"/>
      <c r="L599" s="5"/>
      <c r="M599" s="5"/>
      <c r="N599" s="5"/>
      <c r="O599" s="5"/>
      <c r="P599" s="5"/>
      <c r="Q599" s="5"/>
      <c r="R599" s="5"/>
      <c r="S599" s="5"/>
      <c r="T599" s="5"/>
      <c r="U599" s="5"/>
      <c r="V599" s="5"/>
      <c r="W599" s="5"/>
      <c r="X599" s="5"/>
      <c r="Y599" s="5"/>
      <c r="Z599" s="5"/>
    </row>
    <row r="600" ht="13.5" customHeight="1">
      <c r="A600" s="5"/>
      <c r="B600" s="5"/>
      <c r="C600" s="6"/>
      <c r="D600" s="5"/>
      <c r="E600" s="5"/>
      <c r="F600" s="5"/>
      <c r="G600" s="5"/>
      <c r="H600" s="5"/>
      <c r="I600" s="5"/>
      <c r="J600" s="5"/>
      <c r="K600" s="5"/>
      <c r="L600" s="5"/>
      <c r="M600" s="5"/>
      <c r="N600" s="5"/>
      <c r="O600" s="5"/>
      <c r="P600" s="5"/>
      <c r="Q600" s="5"/>
      <c r="R600" s="5"/>
      <c r="S600" s="5"/>
      <c r="T600" s="5"/>
      <c r="U600" s="5"/>
      <c r="V600" s="5"/>
      <c r="W600" s="5"/>
      <c r="X600" s="5"/>
      <c r="Y600" s="5"/>
      <c r="Z600" s="5"/>
    </row>
    <row r="601" ht="13.5" customHeight="1">
      <c r="A601" s="5"/>
      <c r="B601" s="5"/>
      <c r="C601" s="6"/>
      <c r="D601" s="5"/>
      <c r="E601" s="5"/>
      <c r="F601" s="5"/>
      <c r="G601" s="5"/>
      <c r="H601" s="5"/>
      <c r="I601" s="5"/>
      <c r="J601" s="5"/>
      <c r="K601" s="5"/>
      <c r="L601" s="5"/>
      <c r="M601" s="5"/>
      <c r="N601" s="5"/>
      <c r="O601" s="5"/>
      <c r="P601" s="5"/>
      <c r="Q601" s="5"/>
      <c r="R601" s="5"/>
      <c r="S601" s="5"/>
      <c r="T601" s="5"/>
      <c r="U601" s="5"/>
      <c r="V601" s="5"/>
      <c r="W601" s="5"/>
      <c r="X601" s="5"/>
      <c r="Y601" s="5"/>
      <c r="Z601" s="5"/>
    </row>
    <row r="602" ht="13.5" customHeight="1">
      <c r="A602" s="5"/>
      <c r="B602" s="5"/>
      <c r="C602" s="6"/>
      <c r="D602" s="5"/>
      <c r="E602" s="5"/>
      <c r="F602" s="5"/>
      <c r="G602" s="5"/>
      <c r="H602" s="5"/>
      <c r="I602" s="5"/>
      <c r="J602" s="5"/>
      <c r="K602" s="5"/>
      <c r="L602" s="5"/>
      <c r="M602" s="5"/>
      <c r="N602" s="5"/>
      <c r="O602" s="5"/>
      <c r="P602" s="5"/>
      <c r="Q602" s="5"/>
      <c r="R602" s="5"/>
      <c r="S602" s="5"/>
      <c r="T602" s="5"/>
      <c r="U602" s="5"/>
      <c r="V602" s="5"/>
      <c r="W602" s="5"/>
      <c r="X602" s="5"/>
      <c r="Y602" s="5"/>
      <c r="Z602" s="5"/>
    </row>
    <row r="603" ht="13.5" customHeight="1">
      <c r="A603" s="5"/>
      <c r="B603" s="5"/>
      <c r="C603" s="6"/>
      <c r="D603" s="5"/>
      <c r="E603" s="5"/>
      <c r="F603" s="5"/>
      <c r="G603" s="5"/>
      <c r="H603" s="5"/>
      <c r="I603" s="5"/>
      <c r="J603" s="5"/>
      <c r="K603" s="5"/>
      <c r="L603" s="5"/>
      <c r="M603" s="5"/>
      <c r="N603" s="5"/>
      <c r="O603" s="5"/>
      <c r="P603" s="5"/>
      <c r="Q603" s="5"/>
      <c r="R603" s="5"/>
      <c r="S603" s="5"/>
      <c r="T603" s="5"/>
      <c r="U603" s="5"/>
      <c r="V603" s="5"/>
      <c r="W603" s="5"/>
      <c r="X603" s="5"/>
      <c r="Y603" s="5"/>
      <c r="Z603" s="5"/>
    </row>
    <row r="604" ht="13.5" customHeight="1">
      <c r="A604" s="5"/>
      <c r="B604" s="5"/>
      <c r="C604" s="6"/>
      <c r="D604" s="5"/>
      <c r="E604" s="5"/>
      <c r="F604" s="5"/>
      <c r="G604" s="5"/>
      <c r="H604" s="5"/>
      <c r="I604" s="5"/>
      <c r="J604" s="5"/>
      <c r="K604" s="5"/>
      <c r="L604" s="5"/>
      <c r="M604" s="5"/>
      <c r="N604" s="5"/>
      <c r="O604" s="5"/>
      <c r="P604" s="5"/>
      <c r="Q604" s="5"/>
      <c r="R604" s="5"/>
      <c r="S604" s="5"/>
      <c r="T604" s="5"/>
      <c r="U604" s="5"/>
      <c r="V604" s="5"/>
      <c r="W604" s="5"/>
      <c r="X604" s="5"/>
      <c r="Y604" s="5"/>
      <c r="Z604" s="5"/>
    </row>
    <row r="605" ht="13.5" customHeight="1">
      <c r="A605" s="5"/>
      <c r="B605" s="5"/>
      <c r="C605" s="6"/>
      <c r="D605" s="5"/>
      <c r="E605" s="5"/>
      <c r="F605" s="5"/>
      <c r="G605" s="5"/>
      <c r="H605" s="5"/>
      <c r="I605" s="5"/>
      <c r="J605" s="5"/>
      <c r="K605" s="5"/>
      <c r="L605" s="5"/>
      <c r="M605" s="5"/>
      <c r="N605" s="5"/>
      <c r="O605" s="5"/>
      <c r="P605" s="5"/>
      <c r="Q605" s="5"/>
      <c r="R605" s="5"/>
      <c r="S605" s="5"/>
      <c r="T605" s="5"/>
      <c r="U605" s="5"/>
      <c r="V605" s="5"/>
      <c r="W605" s="5"/>
      <c r="X605" s="5"/>
      <c r="Y605" s="5"/>
      <c r="Z605" s="5"/>
    </row>
    <row r="606" ht="13.5" customHeight="1">
      <c r="A606" s="5"/>
      <c r="B606" s="5"/>
      <c r="C606" s="6"/>
      <c r="D606" s="5"/>
      <c r="E606" s="5"/>
      <c r="F606" s="5"/>
      <c r="G606" s="5"/>
      <c r="H606" s="5"/>
      <c r="I606" s="5"/>
      <c r="J606" s="5"/>
      <c r="K606" s="5"/>
      <c r="L606" s="5"/>
      <c r="M606" s="5"/>
      <c r="N606" s="5"/>
      <c r="O606" s="5"/>
      <c r="P606" s="5"/>
      <c r="Q606" s="5"/>
      <c r="R606" s="5"/>
      <c r="S606" s="5"/>
      <c r="T606" s="5"/>
      <c r="U606" s="5"/>
      <c r="V606" s="5"/>
      <c r="W606" s="5"/>
      <c r="X606" s="5"/>
      <c r="Y606" s="5"/>
      <c r="Z606" s="5"/>
    </row>
    <row r="607" ht="13.5" customHeight="1">
      <c r="A607" s="5"/>
      <c r="B607" s="5"/>
      <c r="C607" s="6"/>
      <c r="D607" s="5"/>
      <c r="E607" s="5"/>
      <c r="F607" s="5"/>
      <c r="G607" s="5"/>
      <c r="H607" s="5"/>
      <c r="I607" s="5"/>
      <c r="J607" s="5"/>
      <c r="K607" s="5"/>
      <c r="L607" s="5"/>
      <c r="M607" s="5"/>
      <c r="N607" s="5"/>
      <c r="O607" s="5"/>
      <c r="P607" s="5"/>
      <c r="Q607" s="5"/>
      <c r="R607" s="5"/>
      <c r="S607" s="5"/>
      <c r="T607" s="5"/>
      <c r="U607" s="5"/>
      <c r="V607" s="5"/>
      <c r="W607" s="5"/>
      <c r="X607" s="5"/>
      <c r="Y607" s="5"/>
      <c r="Z607" s="5"/>
    </row>
    <row r="608" ht="13.5" customHeight="1">
      <c r="A608" s="5"/>
      <c r="B608" s="5"/>
      <c r="C608" s="6"/>
      <c r="D608" s="5"/>
      <c r="E608" s="5"/>
      <c r="F608" s="5"/>
      <c r="G608" s="5"/>
      <c r="H608" s="5"/>
      <c r="I608" s="5"/>
      <c r="J608" s="5"/>
      <c r="K608" s="5"/>
      <c r="L608" s="5"/>
      <c r="M608" s="5"/>
      <c r="N608" s="5"/>
      <c r="O608" s="5"/>
      <c r="P608" s="5"/>
      <c r="Q608" s="5"/>
      <c r="R608" s="5"/>
      <c r="S608" s="5"/>
      <c r="T608" s="5"/>
      <c r="U608" s="5"/>
      <c r="V608" s="5"/>
      <c r="W608" s="5"/>
      <c r="X608" s="5"/>
      <c r="Y608" s="5"/>
      <c r="Z608" s="5"/>
    </row>
    <row r="609" ht="13.5" customHeight="1">
      <c r="A609" s="5"/>
      <c r="B609" s="5"/>
      <c r="C609" s="6"/>
      <c r="D609" s="5"/>
      <c r="E609" s="5"/>
      <c r="F609" s="5"/>
      <c r="G609" s="5"/>
      <c r="H609" s="5"/>
      <c r="I609" s="5"/>
      <c r="J609" s="5"/>
      <c r="K609" s="5"/>
      <c r="L609" s="5"/>
      <c r="M609" s="5"/>
      <c r="N609" s="5"/>
      <c r="O609" s="5"/>
      <c r="P609" s="5"/>
      <c r="Q609" s="5"/>
      <c r="R609" s="5"/>
      <c r="S609" s="5"/>
      <c r="T609" s="5"/>
      <c r="U609" s="5"/>
      <c r="V609" s="5"/>
      <c r="W609" s="5"/>
      <c r="X609" s="5"/>
      <c r="Y609" s="5"/>
      <c r="Z609" s="5"/>
    </row>
    <row r="610" ht="13.5" customHeight="1">
      <c r="A610" s="5"/>
      <c r="B610" s="5"/>
      <c r="C610" s="6"/>
      <c r="D610" s="5"/>
      <c r="E610" s="5"/>
      <c r="F610" s="5"/>
      <c r="G610" s="5"/>
      <c r="H610" s="5"/>
      <c r="I610" s="5"/>
      <c r="J610" s="5"/>
      <c r="K610" s="5"/>
      <c r="L610" s="5"/>
      <c r="M610" s="5"/>
      <c r="N610" s="5"/>
      <c r="O610" s="5"/>
      <c r="P610" s="5"/>
      <c r="Q610" s="5"/>
      <c r="R610" s="5"/>
      <c r="S610" s="5"/>
      <c r="T610" s="5"/>
      <c r="U610" s="5"/>
      <c r="V610" s="5"/>
      <c r="W610" s="5"/>
      <c r="X610" s="5"/>
      <c r="Y610" s="5"/>
      <c r="Z610" s="5"/>
    </row>
    <row r="611" ht="13.5" customHeight="1">
      <c r="A611" s="5"/>
      <c r="B611" s="5"/>
      <c r="C611" s="6"/>
      <c r="D611" s="5"/>
      <c r="E611" s="5"/>
      <c r="F611" s="5"/>
      <c r="G611" s="5"/>
      <c r="H611" s="5"/>
      <c r="I611" s="5"/>
      <c r="J611" s="5"/>
      <c r="K611" s="5"/>
      <c r="L611" s="5"/>
      <c r="M611" s="5"/>
      <c r="N611" s="5"/>
      <c r="O611" s="5"/>
      <c r="P611" s="5"/>
      <c r="Q611" s="5"/>
      <c r="R611" s="5"/>
      <c r="S611" s="5"/>
      <c r="T611" s="5"/>
      <c r="U611" s="5"/>
      <c r="V611" s="5"/>
      <c r="W611" s="5"/>
      <c r="X611" s="5"/>
      <c r="Y611" s="5"/>
      <c r="Z611" s="5"/>
    </row>
    <row r="612" ht="13.5" customHeight="1">
      <c r="A612" s="5"/>
      <c r="B612" s="5"/>
      <c r="C612" s="6"/>
      <c r="D612" s="5"/>
      <c r="E612" s="5"/>
      <c r="F612" s="5"/>
      <c r="G612" s="5"/>
      <c r="H612" s="5"/>
      <c r="I612" s="5"/>
      <c r="J612" s="5"/>
      <c r="K612" s="5"/>
      <c r="L612" s="5"/>
      <c r="M612" s="5"/>
      <c r="N612" s="5"/>
      <c r="O612" s="5"/>
      <c r="P612" s="5"/>
      <c r="Q612" s="5"/>
      <c r="R612" s="5"/>
      <c r="S612" s="5"/>
      <c r="T612" s="5"/>
      <c r="U612" s="5"/>
      <c r="V612" s="5"/>
      <c r="W612" s="5"/>
      <c r="X612" s="5"/>
      <c r="Y612" s="5"/>
      <c r="Z612" s="5"/>
    </row>
    <row r="613" ht="13.5" customHeight="1">
      <c r="A613" s="5"/>
      <c r="B613" s="5"/>
      <c r="C613" s="6"/>
      <c r="D613" s="5"/>
      <c r="E613" s="5"/>
      <c r="F613" s="5"/>
      <c r="G613" s="5"/>
      <c r="H613" s="5"/>
      <c r="I613" s="5"/>
      <c r="J613" s="5"/>
      <c r="K613" s="5"/>
      <c r="L613" s="5"/>
      <c r="M613" s="5"/>
      <c r="N613" s="5"/>
      <c r="O613" s="5"/>
      <c r="P613" s="5"/>
      <c r="Q613" s="5"/>
      <c r="R613" s="5"/>
      <c r="S613" s="5"/>
      <c r="T613" s="5"/>
      <c r="U613" s="5"/>
      <c r="V613" s="5"/>
      <c r="W613" s="5"/>
      <c r="X613" s="5"/>
      <c r="Y613" s="5"/>
      <c r="Z613" s="5"/>
    </row>
    <row r="614" ht="13.5" customHeight="1">
      <c r="A614" s="5"/>
      <c r="B614" s="5"/>
      <c r="C614" s="6"/>
      <c r="D614" s="5"/>
      <c r="E614" s="5"/>
      <c r="F614" s="5"/>
      <c r="G614" s="5"/>
      <c r="H614" s="5"/>
      <c r="I614" s="5"/>
      <c r="J614" s="5"/>
      <c r="K614" s="5"/>
      <c r="L614" s="5"/>
      <c r="M614" s="5"/>
      <c r="N614" s="5"/>
      <c r="O614" s="5"/>
      <c r="P614" s="5"/>
      <c r="Q614" s="5"/>
      <c r="R614" s="5"/>
      <c r="S614" s="5"/>
      <c r="T614" s="5"/>
      <c r="U614" s="5"/>
      <c r="V614" s="5"/>
      <c r="W614" s="5"/>
      <c r="X614" s="5"/>
      <c r="Y614" s="5"/>
      <c r="Z614" s="5"/>
    </row>
    <row r="615" ht="13.5" customHeight="1">
      <c r="A615" s="5"/>
      <c r="B615" s="5"/>
      <c r="C615" s="6"/>
      <c r="D615" s="5"/>
      <c r="E615" s="5"/>
      <c r="F615" s="5"/>
      <c r="G615" s="5"/>
      <c r="H615" s="5"/>
      <c r="I615" s="5"/>
      <c r="J615" s="5"/>
      <c r="K615" s="5"/>
      <c r="L615" s="5"/>
      <c r="M615" s="5"/>
      <c r="N615" s="5"/>
      <c r="O615" s="5"/>
      <c r="P615" s="5"/>
      <c r="Q615" s="5"/>
      <c r="R615" s="5"/>
      <c r="S615" s="5"/>
      <c r="T615" s="5"/>
      <c r="U615" s="5"/>
      <c r="V615" s="5"/>
      <c r="W615" s="5"/>
      <c r="X615" s="5"/>
      <c r="Y615" s="5"/>
      <c r="Z615" s="5"/>
    </row>
    <row r="616" ht="13.5" customHeight="1">
      <c r="A616" s="5"/>
      <c r="B616" s="5"/>
      <c r="C616" s="6"/>
      <c r="D616" s="5"/>
      <c r="E616" s="5"/>
      <c r="F616" s="5"/>
      <c r="G616" s="5"/>
      <c r="H616" s="5"/>
      <c r="I616" s="5"/>
      <c r="J616" s="5"/>
      <c r="K616" s="5"/>
      <c r="L616" s="5"/>
      <c r="M616" s="5"/>
      <c r="N616" s="5"/>
      <c r="O616" s="5"/>
      <c r="P616" s="5"/>
      <c r="Q616" s="5"/>
      <c r="R616" s="5"/>
      <c r="S616" s="5"/>
      <c r="T616" s="5"/>
      <c r="U616" s="5"/>
      <c r="V616" s="5"/>
      <c r="W616" s="5"/>
      <c r="X616" s="5"/>
      <c r="Y616" s="5"/>
      <c r="Z616" s="5"/>
    </row>
    <row r="617" ht="13.5" customHeight="1">
      <c r="A617" s="5"/>
      <c r="B617" s="5"/>
      <c r="C617" s="6"/>
      <c r="D617" s="5"/>
      <c r="E617" s="5"/>
      <c r="F617" s="5"/>
      <c r="G617" s="5"/>
      <c r="H617" s="5"/>
      <c r="I617" s="5"/>
      <c r="J617" s="5"/>
      <c r="K617" s="5"/>
      <c r="L617" s="5"/>
      <c r="M617" s="5"/>
      <c r="N617" s="5"/>
      <c r="O617" s="5"/>
      <c r="P617" s="5"/>
      <c r="Q617" s="5"/>
      <c r="R617" s="5"/>
      <c r="S617" s="5"/>
      <c r="T617" s="5"/>
      <c r="U617" s="5"/>
      <c r="V617" s="5"/>
      <c r="W617" s="5"/>
      <c r="X617" s="5"/>
      <c r="Y617" s="5"/>
      <c r="Z617" s="5"/>
    </row>
    <row r="618" ht="13.5" customHeight="1">
      <c r="A618" s="5"/>
      <c r="B618" s="5"/>
      <c r="C618" s="6"/>
      <c r="D618" s="5"/>
      <c r="E618" s="5"/>
      <c r="F618" s="5"/>
      <c r="G618" s="5"/>
      <c r="H618" s="5"/>
      <c r="I618" s="5"/>
      <c r="J618" s="5"/>
      <c r="K618" s="5"/>
      <c r="L618" s="5"/>
      <c r="M618" s="5"/>
      <c r="N618" s="5"/>
      <c r="O618" s="5"/>
      <c r="P618" s="5"/>
      <c r="Q618" s="5"/>
      <c r="R618" s="5"/>
      <c r="S618" s="5"/>
      <c r="T618" s="5"/>
      <c r="U618" s="5"/>
      <c r="V618" s="5"/>
      <c r="W618" s="5"/>
      <c r="X618" s="5"/>
      <c r="Y618" s="5"/>
      <c r="Z618" s="5"/>
    </row>
    <row r="619" ht="13.5" customHeight="1">
      <c r="A619" s="5"/>
      <c r="B619" s="5"/>
      <c r="C619" s="6"/>
      <c r="D619" s="5"/>
      <c r="E619" s="5"/>
      <c r="F619" s="5"/>
      <c r="G619" s="5"/>
      <c r="H619" s="5"/>
      <c r="I619" s="5"/>
      <c r="J619" s="5"/>
      <c r="K619" s="5"/>
      <c r="L619" s="5"/>
      <c r="M619" s="5"/>
      <c r="N619" s="5"/>
      <c r="O619" s="5"/>
      <c r="P619" s="5"/>
      <c r="Q619" s="5"/>
      <c r="R619" s="5"/>
      <c r="S619" s="5"/>
      <c r="T619" s="5"/>
      <c r="U619" s="5"/>
      <c r="V619" s="5"/>
      <c r="W619" s="5"/>
      <c r="X619" s="5"/>
      <c r="Y619" s="5"/>
      <c r="Z619" s="5"/>
    </row>
    <row r="620" ht="13.5" customHeight="1">
      <c r="A620" s="5"/>
      <c r="B620" s="5"/>
      <c r="C620" s="6"/>
      <c r="D620" s="5"/>
      <c r="E620" s="5"/>
      <c r="F620" s="5"/>
      <c r="G620" s="5"/>
      <c r="H620" s="5"/>
      <c r="I620" s="5"/>
      <c r="J620" s="5"/>
      <c r="K620" s="5"/>
      <c r="L620" s="5"/>
      <c r="M620" s="5"/>
      <c r="N620" s="5"/>
      <c r="O620" s="5"/>
      <c r="P620" s="5"/>
      <c r="Q620" s="5"/>
      <c r="R620" s="5"/>
      <c r="S620" s="5"/>
      <c r="T620" s="5"/>
      <c r="U620" s="5"/>
      <c r="V620" s="5"/>
      <c r="W620" s="5"/>
      <c r="X620" s="5"/>
      <c r="Y620" s="5"/>
      <c r="Z620" s="5"/>
    </row>
    <row r="621" ht="13.5" customHeight="1">
      <c r="A621" s="5"/>
      <c r="B621" s="5"/>
      <c r="C621" s="6"/>
      <c r="D621" s="5"/>
      <c r="E621" s="5"/>
      <c r="F621" s="5"/>
      <c r="G621" s="5"/>
      <c r="H621" s="5"/>
      <c r="I621" s="5"/>
      <c r="J621" s="5"/>
      <c r="K621" s="5"/>
      <c r="L621" s="5"/>
      <c r="M621" s="5"/>
      <c r="N621" s="5"/>
      <c r="O621" s="5"/>
      <c r="P621" s="5"/>
      <c r="Q621" s="5"/>
      <c r="R621" s="5"/>
      <c r="S621" s="5"/>
      <c r="T621" s="5"/>
      <c r="U621" s="5"/>
      <c r="V621" s="5"/>
      <c r="W621" s="5"/>
      <c r="X621" s="5"/>
      <c r="Y621" s="5"/>
      <c r="Z621" s="5"/>
    </row>
    <row r="622" ht="13.5" customHeight="1">
      <c r="A622" s="5"/>
      <c r="B622" s="5"/>
      <c r="C622" s="6"/>
      <c r="D622" s="5"/>
      <c r="E622" s="5"/>
      <c r="F622" s="5"/>
      <c r="G622" s="5"/>
      <c r="H622" s="5"/>
      <c r="I622" s="5"/>
      <c r="J622" s="5"/>
      <c r="K622" s="5"/>
      <c r="L622" s="5"/>
      <c r="M622" s="5"/>
      <c r="N622" s="5"/>
      <c r="O622" s="5"/>
      <c r="P622" s="5"/>
      <c r="Q622" s="5"/>
      <c r="R622" s="5"/>
      <c r="S622" s="5"/>
      <c r="T622" s="5"/>
      <c r="U622" s="5"/>
      <c r="V622" s="5"/>
      <c r="W622" s="5"/>
      <c r="X622" s="5"/>
      <c r="Y622" s="5"/>
      <c r="Z622" s="5"/>
    </row>
    <row r="623" ht="13.5" customHeight="1">
      <c r="A623" s="5"/>
      <c r="B623" s="5"/>
      <c r="C623" s="6"/>
      <c r="D623" s="5"/>
      <c r="E623" s="5"/>
      <c r="F623" s="5"/>
      <c r="G623" s="5"/>
      <c r="H623" s="5"/>
      <c r="I623" s="5"/>
      <c r="J623" s="5"/>
      <c r="K623" s="5"/>
      <c r="L623" s="5"/>
      <c r="M623" s="5"/>
      <c r="N623" s="5"/>
      <c r="O623" s="5"/>
      <c r="P623" s="5"/>
      <c r="Q623" s="5"/>
      <c r="R623" s="5"/>
      <c r="S623" s="5"/>
      <c r="T623" s="5"/>
      <c r="U623" s="5"/>
      <c r="V623" s="5"/>
      <c r="W623" s="5"/>
      <c r="X623" s="5"/>
      <c r="Y623" s="5"/>
      <c r="Z623" s="5"/>
    </row>
    <row r="624" ht="13.5" customHeight="1">
      <c r="A624" s="5"/>
      <c r="B624" s="5"/>
      <c r="C624" s="6"/>
      <c r="D624" s="5"/>
      <c r="E624" s="5"/>
      <c r="F624" s="5"/>
      <c r="G624" s="5"/>
      <c r="H624" s="5"/>
      <c r="I624" s="5"/>
      <c r="J624" s="5"/>
      <c r="K624" s="5"/>
      <c r="L624" s="5"/>
      <c r="M624" s="5"/>
      <c r="N624" s="5"/>
      <c r="O624" s="5"/>
      <c r="P624" s="5"/>
      <c r="Q624" s="5"/>
      <c r="R624" s="5"/>
      <c r="S624" s="5"/>
      <c r="T624" s="5"/>
      <c r="U624" s="5"/>
      <c r="V624" s="5"/>
      <c r="W624" s="5"/>
      <c r="X624" s="5"/>
      <c r="Y624" s="5"/>
      <c r="Z624" s="5"/>
    </row>
    <row r="625" ht="13.5" customHeight="1">
      <c r="A625" s="5"/>
      <c r="B625" s="5"/>
      <c r="C625" s="6"/>
      <c r="D625" s="5"/>
      <c r="E625" s="5"/>
      <c r="F625" s="5"/>
      <c r="G625" s="5"/>
      <c r="H625" s="5"/>
      <c r="I625" s="5"/>
      <c r="J625" s="5"/>
      <c r="K625" s="5"/>
      <c r="L625" s="5"/>
      <c r="M625" s="5"/>
      <c r="N625" s="5"/>
      <c r="O625" s="5"/>
      <c r="P625" s="5"/>
      <c r="Q625" s="5"/>
      <c r="R625" s="5"/>
      <c r="S625" s="5"/>
      <c r="T625" s="5"/>
      <c r="U625" s="5"/>
      <c r="V625" s="5"/>
      <c r="W625" s="5"/>
      <c r="X625" s="5"/>
      <c r="Y625" s="5"/>
      <c r="Z625" s="5"/>
    </row>
    <row r="626" ht="13.5" customHeight="1">
      <c r="A626" s="5"/>
      <c r="B626" s="5"/>
      <c r="C626" s="6"/>
      <c r="D626" s="5"/>
      <c r="E626" s="5"/>
      <c r="F626" s="5"/>
      <c r="G626" s="5"/>
      <c r="H626" s="5"/>
      <c r="I626" s="5"/>
      <c r="J626" s="5"/>
      <c r="K626" s="5"/>
      <c r="L626" s="5"/>
      <c r="M626" s="5"/>
      <c r="N626" s="5"/>
      <c r="O626" s="5"/>
      <c r="P626" s="5"/>
      <c r="Q626" s="5"/>
      <c r="R626" s="5"/>
      <c r="S626" s="5"/>
      <c r="T626" s="5"/>
      <c r="U626" s="5"/>
      <c r="V626" s="5"/>
      <c r="W626" s="5"/>
      <c r="X626" s="5"/>
      <c r="Y626" s="5"/>
      <c r="Z626" s="5"/>
    </row>
    <row r="627" ht="13.5" customHeight="1">
      <c r="A627" s="5"/>
      <c r="B627" s="5"/>
      <c r="C627" s="6"/>
      <c r="D627" s="5"/>
      <c r="E627" s="5"/>
      <c r="F627" s="5"/>
      <c r="G627" s="5"/>
      <c r="H627" s="5"/>
      <c r="I627" s="5"/>
      <c r="J627" s="5"/>
      <c r="K627" s="5"/>
      <c r="L627" s="5"/>
      <c r="M627" s="5"/>
      <c r="N627" s="5"/>
      <c r="O627" s="5"/>
      <c r="P627" s="5"/>
      <c r="Q627" s="5"/>
      <c r="R627" s="5"/>
      <c r="S627" s="5"/>
      <c r="T627" s="5"/>
      <c r="U627" s="5"/>
      <c r="V627" s="5"/>
      <c r="W627" s="5"/>
      <c r="X627" s="5"/>
      <c r="Y627" s="5"/>
      <c r="Z627" s="5"/>
    </row>
    <row r="628" ht="13.5" customHeight="1">
      <c r="A628" s="5"/>
      <c r="B628" s="5"/>
      <c r="C628" s="6"/>
      <c r="D628" s="5"/>
      <c r="E628" s="5"/>
      <c r="F628" s="5"/>
      <c r="G628" s="5"/>
      <c r="H628" s="5"/>
      <c r="I628" s="5"/>
      <c r="J628" s="5"/>
      <c r="K628" s="5"/>
      <c r="L628" s="5"/>
      <c r="M628" s="5"/>
      <c r="N628" s="5"/>
      <c r="O628" s="5"/>
      <c r="P628" s="5"/>
      <c r="Q628" s="5"/>
      <c r="R628" s="5"/>
      <c r="S628" s="5"/>
      <c r="T628" s="5"/>
      <c r="U628" s="5"/>
      <c r="V628" s="5"/>
      <c r="W628" s="5"/>
      <c r="X628" s="5"/>
      <c r="Y628" s="5"/>
      <c r="Z628" s="5"/>
    </row>
    <row r="629" ht="13.5" customHeight="1">
      <c r="A629" s="5"/>
      <c r="B629" s="5"/>
      <c r="C629" s="6"/>
      <c r="D629" s="5"/>
      <c r="E629" s="5"/>
      <c r="F629" s="5"/>
      <c r="G629" s="5"/>
      <c r="H629" s="5"/>
      <c r="I629" s="5"/>
      <c r="J629" s="5"/>
      <c r="K629" s="5"/>
      <c r="L629" s="5"/>
      <c r="M629" s="5"/>
      <c r="N629" s="5"/>
      <c r="O629" s="5"/>
      <c r="P629" s="5"/>
      <c r="Q629" s="5"/>
      <c r="R629" s="5"/>
      <c r="S629" s="5"/>
      <c r="T629" s="5"/>
      <c r="U629" s="5"/>
      <c r="V629" s="5"/>
      <c r="W629" s="5"/>
      <c r="X629" s="5"/>
      <c r="Y629" s="5"/>
      <c r="Z629" s="5"/>
    </row>
    <row r="630" ht="13.5" customHeight="1">
      <c r="A630" s="5"/>
      <c r="B630" s="5"/>
      <c r="C630" s="6"/>
      <c r="D630" s="5"/>
      <c r="E630" s="5"/>
      <c r="F630" s="5"/>
      <c r="G630" s="5"/>
      <c r="H630" s="5"/>
      <c r="I630" s="5"/>
      <c r="J630" s="5"/>
      <c r="K630" s="5"/>
      <c r="L630" s="5"/>
      <c r="M630" s="5"/>
      <c r="N630" s="5"/>
      <c r="O630" s="5"/>
      <c r="P630" s="5"/>
      <c r="Q630" s="5"/>
      <c r="R630" s="5"/>
      <c r="S630" s="5"/>
      <c r="T630" s="5"/>
      <c r="U630" s="5"/>
      <c r="V630" s="5"/>
      <c r="W630" s="5"/>
      <c r="X630" s="5"/>
      <c r="Y630" s="5"/>
      <c r="Z630" s="5"/>
    </row>
    <row r="631" ht="13.5" customHeight="1">
      <c r="A631" s="5"/>
      <c r="B631" s="5"/>
      <c r="C631" s="6"/>
      <c r="D631" s="5"/>
      <c r="E631" s="5"/>
      <c r="F631" s="5"/>
      <c r="G631" s="5"/>
      <c r="H631" s="5"/>
      <c r="I631" s="5"/>
      <c r="J631" s="5"/>
      <c r="K631" s="5"/>
      <c r="L631" s="5"/>
      <c r="M631" s="5"/>
      <c r="N631" s="5"/>
      <c r="O631" s="5"/>
      <c r="P631" s="5"/>
      <c r="Q631" s="5"/>
      <c r="R631" s="5"/>
      <c r="S631" s="5"/>
      <c r="T631" s="5"/>
      <c r="U631" s="5"/>
      <c r="V631" s="5"/>
      <c r="W631" s="5"/>
      <c r="X631" s="5"/>
      <c r="Y631" s="5"/>
      <c r="Z631" s="5"/>
    </row>
    <row r="632" ht="13.5" customHeight="1">
      <c r="A632" s="5"/>
      <c r="B632" s="5"/>
      <c r="C632" s="6"/>
      <c r="D632" s="5"/>
      <c r="E632" s="5"/>
      <c r="F632" s="5"/>
      <c r="G632" s="5"/>
      <c r="H632" s="5"/>
      <c r="I632" s="5"/>
      <c r="J632" s="5"/>
      <c r="K632" s="5"/>
      <c r="L632" s="5"/>
      <c r="M632" s="5"/>
      <c r="N632" s="5"/>
      <c r="O632" s="5"/>
      <c r="P632" s="5"/>
      <c r="Q632" s="5"/>
      <c r="R632" s="5"/>
      <c r="S632" s="5"/>
      <c r="T632" s="5"/>
      <c r="U632" s="5"/>
      <c r="V632" s="5"/>
      <c r="W632" s="5"/>
      <c r="X632" s="5"/>
      <c r="Y632" s="5"/>
      <c r="Z632" s="5"/>
    </row>
    <row r="633" ht="13.5" customHeight="1">
      <c r="A633" s="5"/>
      <c r="B633" s="5"/>
      <c r="C633" s="6"/>
      <c r="D633" s="5"/>
      <c r="E633" s="5"/>
      <c r="F633" s="5"/>
      <c r="G633" s="5"/>
      <c r="H633" s="5"/>
      <c r="I633" s="5"/>
      <c r="J633" s="5"/>
      <c r="K633" s="5"/>
      <c r="L633" s="5"/>
      <c r="M633" s="5"/>
      <c r="N633" s="5"/>
      <c r="O633" s="5"/>
      <c r="P633" s="5"/>
      <c r="Q633" s="5"/>
      <c r="R633" s="5"/>
      <c r="S633" s="5"/>
      <c r="T633" s="5"/>
      <c r="U633" s="5"/>
      <c r="V633" s="5"/>
      <c r="W633" s="5"/>
      <c r="X633" s="5"/>
      <c r="Y633" s="5"/>
      <c r="Z633" s="5"/>
    </row>
    <row r="634" ht="13.5" customHeight="1">
      <c r="A634" s="5"/>
      <c r="B634" s="5"/>
      <c r="C634" s="6"/>
      <c r="D634" s="5"/>
      <c r="E634" s="5"/>
      <c r="F634" s="5"/>
      <c r="G634" s="5"/>
      <c r="H634" s="5"/>
      <c r="I634" s="5"/>
      <c r="J634" s="5"/>
      <c r="K634" s="5"/>
      <c r="L634" s="5"/>
      <c r="M634" s="5"/>
      <c r="N634" s="5"/>
      <c r="O634" s="5"/>
      <c r="P634" s="5"/>
      <c r="Q634" s="5"/>
      <c r="R634" s="5"/>
      <c r="S634" s="5"/>
      <c r="T634" s="5"/>
      <c r="U634" s="5"/>
      <c r="V634" s="5"/>
      <c r="W634" s="5"/>
      <c r="X634" s="5"/>
      <c r="Y634" s="5"/>
      <c r="Z634" s="5"/>
    </row>
    <row r="635" ht="13.5" customHeight="1">
      <c r="A635" s="5"/>
      <c r="B635" s="5"/>
      <c r="C635" s="6"/>
      <c r="D635" s="5"/>
      <c r="E635" s="5"/>
      <c r="F635" s="5"/>
      <c r="G635" s="5"/>
      <c r="H635" s="5"/>
      <c r="I635" s="5"/>
      <c r="J635" s="5"/>
      <c r="K635" s="5"/>
      <c r="L635" s="5"/>
      <c r="M635" s="5"/>
      <c r="N635" s="5"/>
      <c r="O635" s="5"/>
      <c r="P635" s="5"/>
      <c r="Q635" s="5"/>
      <c r="R635" s="5"/>
      <c r="S635" s="5"/>
      <c r="T635" s="5"/>
      <c r="U635" s="5"/>
      <c r="V635" s="5"/>
      <c r="W635" s="5"/>
      <c r="X635" s="5"/>
      <c r="Y635" s="5"/>
      <c r="Z635" s="5"/>
    </row>
    <row r="636" ht="13.5" customHeight="1">
      <c r="A636" s="5"/>
      <c r="B636" s="5"/>
      <c r="C636" s="6"/>
      <c r="D636" s="5"/>
      <c r="E636" s="5"/>
      <c r="F636" s="5"/>
      <c r="G636" s="5"/>
      <c r="H636" s="5"/>
      <c r="I636" s="5"/>
      <c r="J636" s="5"/>
      <c r="K636" s="5"/>
      <c r="L636" s="5"/>
      <c r="M636" s="5"/>
      <c r="N636" s="5"/>
      <c r="O636" s="5"/>
      <c r="P636" s="5"/>
      <c r="Q636" s="5"/>
      <c r="R636" s="5"/>
      <c r="S636" s="5"/>
      <c r="T636" s="5"/>
      <c r="U636" s="5"/>
      <c r="V636" s="5"/>
      <c r="W636" s="5"/>
      <c r="X636" s="5"/>
      <c r="Y636" s="5"/>
      <c r="Z636" s="5"/>
    </row>
    <row r="637" ht="13.5" customHeight="1">
      <c r="A637" s="5"/>
      <c r="B637" s="5"/>
      <c r="C637" s="6"/>
      <c r="D637" s="5"/>
      <c r="E637" s="5"/>
      <c r="F637" s="5"/>
      <c r="G637" s="5"/>
      <c r="H637" s="5"/>
      <c r="I637" s="5"/>
      <c r="J637" s="5"/>
      <c r="K637" s="5"/>
      <c r="L637" s="5"/>
      <c r="M637" s="5"/>
      <c r="N637" s="5"/>
      <c r="O637" s="5"/>
      <c r="P637" s="5"/>
      <c r="Q637" s="5"/>
      <c r="R637" s="5"/>
      <c r="S637" s="5"/>
      <c r="T637" s="5"/>
      <c r="U637" s="5"/>
      <c r="V637" s="5"/>
      <c r="W637" s="5"/>
      <c r="X637" s="5"/>
      <c r="Y637" s="5"/>
      <c r="Z637" s="5"/>
    </row>
    <row r="638" ht="13.5" customHeight="1">
      <c r="A638" s="5"/>
      <c r="B638" s="5"/>
      <c r="C638" s="6"/>
      <c r="D638" s="5"/>
      <c r="E638" s="5"/>
      <c r="F638" s="5"/>
      <c r="G638" s="5"/>
      <c r="H638" s="5"/>
      <c r="I638" s="5"/>
      <c r="J638" s="5"/>
      <c r="K638" s="5"/>
      <c r="L638" s="5"/>
      <c r="M638" s="5"/>
      <c r="N638" s="5"/>
      <c r="O638" s="5"/>
      <c r="P638" s="5"/>
      <c r="Q638" s="5"/>
      <c r="R638" s="5"/>
      <c r="S638" s="5"/>
      <c r="T638" s="5"/>
      <c r="U638" s="5"/>
      <c r="V638" s="5"/>
      <c r="W638" s="5"/>
      <c r="X638" s="5"/>
      <c r="Y638" s="5"/>
      <c r="Z638" s="5"/>
    </row>
    <row r="639" ht="13.5" customHeight="1">
      <c r="A639" s="5"/>
      <c r="B639" s="5"/>
      <c r="C639" s="6"/>
      <c r="D639" s="5"/>
      <c r="E639" s="5"/>
      <c r="F639" s="5"/>
      <c r="G639" s="5"/>
      <c r="H639" s="5"/>
      <c r="I639" s="5"/>
      <c r="J639" s="5"/>
      <c r="K639" s="5"/>
      <c r="L639" s="5"/>
      <c r="M639" s="5"/>
      <c r="N639" s="5"/>
      <c r="O639" s="5"/>
      <c r="P639" s="5"/>
      <c r="Q639" s="5"/>
      <c r="R639" s="5"/>
      <c r="S639" s="5"/>
      <c r="T639" s="5"/>
      <c r="U639" s="5"/>
      <c r="V639" s="5"/>
      <c r="W639" s="5"/>
      <c r="X639" s="5"/>
      <c r="Y639" s="5"/>
      <c r="Z639" s="5"/>
    </row>
    <row r="640" ht="13.5" customHeight="1">
      <c r="A640" s="5"/>
      <c r="B640" s="5"/>
      <c r="C640" s="6"/>
      <c r="D640" s="5"/>
      <c r="E640" s="5"/>
      <c r="F640" s="5"/>
      <c r="G640" s="5"/>
      <c r="H640" s="5"/>
      <c r="I640" s="5"/>
      <c r="J640" s="5"/>
      <c r="K640" s="5"/>
      <c r="L640" s="5"/>
      <c r="M640" s="5"/>
      <c r="N640" s="5"/>
      <c r="O640" s="5"/>
      <c r="P640" s="5"/>
      <c r="Q640" s="5"/>
      <c r="R640" s="5"/>
      <c r="S640" s="5"/>
      <c r="T640" s="5"/>
      <c r="U640" s="5"/>
      <c r="V640" s="5"/>
      <c r="W640" s="5"/>
      <c r="X640" s="5"/>
      <c r="Y640" s="5"/>
      <c r="Z640" s="5"/>
    </row>
    <row r="641" ht="13.5" customHeight="1">
      <c r="A641" s="5"/>
      <c r="B641" s="5"/>
      <c r="C641" s="6"/>
      <c r="D641" s="5"/>
      <c r="E641" s="5"/>
      <c r="F641" s="5"/>
      <c r="G641" s="5"/>
      <c r="H641" s="5"/>
      <c r="I641" s="5"/>
      <c r="J641" s="5"/>
      <c r="K641" s="5"/>
      <c r="L641" s="5"/>
      <c r="M641" s="5"/>
      <c r="N641" s="5"/>
      <c r="O641" s="5"/>
      <c r="P641" s="5"/>
      <c r="Q641" s="5"/>
      <c r="R641" s="5"/>
      <c r="S641" s="5"/>
      <c r="T641" s="5"/>
      <c r="U641" s="5"/>
      <c r="V641" s="5"/>
      <c r="W641" s="5"/>
      <c r="X641" s="5"/>
      <c r="Y641" s="5"/>
      <c r="Z641" s="5"/>
    </row>
    <row r="642" ht="13.5" customHeight="1">
      <c r="A642" s="5"/>
      <c r="B642" s="5"/>
      <c r="C642" s="6"/>
      <c r="D642" s="5"/>
      <c r="E642" s="5"/>
      <c r="F642" s="5"/>
      <c r="G642" s="5"/>
      <c r="H642" s="5"/>
      <c r="I642" s="5"/>
      <c r="J642" s="5"/>
      <c r="K642" s="5"/>
      <c r="L642" s="5"/>
      <c r="M642" s="5"/>
      <c r="N642" s="5"/>
      <c r="O642" s="5"/>
      <c r="P642" s="5"/>
      <c r="Q642" s="5"/>
      <c r="R642" s="5"/>
      <c r="S642" s="5"/>
      <c r="T642" s="5"/>
      <c r="U642" s="5"/>
      <c r="V642" s="5"/>
      <c r="W642" s="5"/>
      <c r="X642" s="5"/>
      <c r="Y642" s="5"/>
      <c r="Z642" s="5"/>
    </row>
    <row r="643" ht="13.5" customHeight="1">
      <c r="A643" s="5"/>
      <c r="B643" s="5"/>
      <c r="C643" s="6"/>
      <c r="D643" s="5"/>
      <c r="E643" s="5"/>
      <c r="F643" s="5"/>
      <c r="G643" s="5"/>
      <c r="H643" s="5"/>
      <c r="I643" s="5"/>
      <c r="J643" s="5"/>
      <c r="K643" s="5"/>
      <c r="L643" s="5"/>
      <c r="M643" s="5"/>
      <c r="N643" s="5"/>
      <c r="O643" s="5"/>
      <c r="P643" s="5"/>
      <c r="Q643" s="5"/>
      <c r="R643" s="5"/>
      <c r="S643" s="5"/>
      <c r="T643" s="5"/>
      <c r="U643" s="5"/>
      <c r="V643" s="5"/>
      <c r="W643" s="5"/>
      <c r="X643" s="5"/>
      <c r="Y643" s="5"/>
      <c r="Z643" s="5"/>
    </row>
    <row r="644" ht="13.5" customHeight="1">
      <c r="A644" s="5"/>
      <c r="B644" s="5"/>
      <c r="C644" s="6"/>
      <c r="D644" s="5"/>
      <c r="E644" s="5"/>
      <c r="F644" s="5"/>
      <c r="G644" s="5"/>
      <c r="H644" s="5"/>
      <c r="I644" s="5"/>
      <c r="J644" s="5"/>
      <c r="K644" s="5"/>
      <c r="L644" s="5"/>
      <c r="M644" s="5"/>
      <c r="N644" s="5"/>
      <c r="O644" s="5"/>
      <c r="P644" s="5"/>
      <c r="Q644" s="5"/>
      <c r="R644" s="5"/>
      <c r="S644" s="5"/>
      <c r="T644" s="5"/>
      <c r="U644" s="5"/>
      <c r="V644" s="5"/>
      <c r="W644" s="5"/>
      <c r="X644" s="5"/>
      <c r="Y644" s="5"/>
      <c r="Z644" s="5"/>
    </row>
    <row r="645" ht="13.5" customHeight="1">
      <c r="A645" s="5"/>
      <c r="B645" s="5"/>
      <c r="C645" s="6"/>
      <c r="D645" s="5"/>
      <c r="E645" s="5"/>
      <c r="F645" s="5"/>
      <c r="G645" s="5"/>
      <c r="H645" s="5"/>
      <c r="I645" s="5"/>
      <c r="J645" s="5"/>
      <c r="K645" s="5"/>
      <c r="L645" s="5"/>
      <c r="M645" s="5"/>
      <c r="N645" s="5"/>
      <c r="O645" s="5"/>
      <c r="P645" s="5"/>
      <c r="Q645" s="5"/>
      <c r="R645" s="5"/>
      <c r="S645" s="5"/>
      <c r="T645" s="5"/>
      <c r="U645" s="5"/>
      <c r="V645" s="5"/>
      <c r="W645" s="5"/>
      <c r="X645" s="5"/>
      <c r="Y645" s="5"/>
      <c r="Z645" s="5"/>
    </row>
    <row r="646" ht="13.5" customHeight="1">
      <c r="A646" s="5"/>
      <c r="B646" s="5"/>
      <c r="C646" s="6"/>
      <c r="D646" s="5"/>
      <c r="E646" s="5"/>
      <c r="F646" s="5"/>
      <c r="G646" s="5"/>
      <c r="H646" s="5"/>
      <c r="I646" s="5"/>
      <c r="J646" s="5"/>
      <c r="K646" s="5"/>
      <c r="L646" s="5"/>
      <c r="M646" s="5"/>
      <c r="N646" s="5"/>
      <c r="O646" s="5"/>
      <c r="P646" s="5"/>
      <c r="Q646" s="5"/>
      <c r="R646" s="5"/>
      <c r="S646" s="5"/>
      <c r="T646" s="5"/>
      <c r="U646" s="5"/>
      <c r="V646" s="5"/>
      <c r="W646" s="5"/>
      <c r="X646" s="5"/>
      <c r="Y646" s="5"/>
      <c r="Z646" s="5"/>
    </row>
    <row r="647" ht="13.5" customHeight="1">
      <c r="A647" s="5"/>
      <c r="B647" s="5"/>
      <c r="C647" s="6"/>
      <c r="D647" s="5"/>
      <c r="E647" s="5"/>
      <c r="F647" s="5"/>
      <c r="G647" s="5"/>
      <c r="H647" s="5"/>
      <c r="I647" s="5"/>
      <c r="J647" s="5"/>
      <c r="K647" s="5"/>
      <c r="L647" s="5"/>
      <c r="M647" s="5"/>
      <c r="N647" s="5"/>
      <c r="O647" s="5"/>
      <c r="P647" s="5"/>
      <c r="Q647" s="5"/>
      <c r="R647" s="5"/>
      <c r="S647" s="5"/>
      <c r="T647" s="5"/>
      <c r="U647" s="5"/>
      <c r="V647" s="5"/>
      <c r="W647" s="5"/>
      <c r="X647" s="5"/>
      <c r="Y647" s="5"/>
      <c r="Z647" s="5"/>
    </row>
    <row r="648" ht="13.5" customHeight="1">
      <c r="A648" s="5"/>
      <c r="B648" s="5"/>
      <c r="C648" s="6"/>
      <c r="D648" s="5"/>
      <c r="E648" s="5"/>
      <c r="F648" s="5"/>
      <c r="G648" s="5"/>
      <c r="H648" s="5"/>
      <c r="I648" s="5"/>
      <c r="J648" s="5"/>
      <c r="K648" s="5"/>
      <c r="L648" s="5"/>
      <c r="M648" s="5"/>
      <c r="N648" s="5"/>
      <c r="O648" s="5"/>
      <c r="P648" s="5"/>
      <c r="Q648" s="5"/>
      <c r="R648" s="5"/>
      <c r="S648" s="5"/>
      <c r="T648" s="5"/>
      <c r="U648" s="5"/>
      <c r="V648" s="5"/>
      <c r="W648" s="5"/>
      <c r="X648" s="5"/>
      <c r="Y648" s="5"/>
      <c r="Z648" s="5"/>
    </row>
    <row r="649" ht="13.5" customHeight="1">
      <c r="A649" s="5"/>
      <c r="B649" s="5"/>
      <c r="C649" s="6"/>
      <c r="D649" s="5"/>
      <c r="E649" s="5"/>
      <c r="F649" s="5"/>
      <c r="G649" s="5"/>
      <c r="H649" s="5"/>
      <c r="I649" s="5"/>
      <c r="J649" s="5"/>
      <c r="K649" s="5"/>
      <c r="L649" s="5"/>
      <c r="M649" s="5"/>
      <c r="N649" s="5"/>
      <c r="O649" s="5"/>
      <c r="P649" s="5"/>
      <c r="Q649" s="5"/>
      <c r="R649" s="5"/>
      <c r="S649" s="5"/>
      <c r="T649" s="5"/>
      <c r="U649" s="5"/>
      <c r="V649" s="5"/>
      <c r="W649" s="5"/>
      <c r="X649" s="5"/>
      <c r="Y649" s="5"/>
      <c r="Z649" s="5"/>
    </row>
    <row r="650" ht="13.5" customHeight="1">
      <c r="A650" s="5"/>
      <c r="B650" s="5"/>
      <c r="C650" s="6"/>
      <c r="D650" s="5"/>
      <c r="E650" s="5"/>
      <c r="F650" s="5"/>
      <c r="G650" s="5"/>
      <c r="H650" s="5"/>
      <c r="I650" s="5"/>
      <c r="J650" s="5"/>
      <c r="K650" s="5"/>
      <c r="L650" s="5"/>
      <c r="M650" s="5"/>
      <c r="N650" s="5"/>
      <c r="O650" s="5"/>
      <c r="P650" s="5"/>
      <c r="Q650" s="5"/>
      <c r="R650" s="5"/>
      <c r="S650" s="5"/>
      <c r="T650" s="5"/>
      <c r="U650" s="5"/>
      <c r="V650" s="5"/>
      <c r="W650" s="5"/>
      <c r="X650" s="5"/>
      <c r="Y650" s="5"/>
      <c r="Z650" s="5"/>
    </row>
    <row r="651" ht="13.5" customHeight="1">
      <c r="A651" s="5"/>
      <c r="B651" s="5"/>
      <c r="C651" s="6"/>
      <c r="D651" s="5"/>
      <c r="E651" s="5"/>
      <c r="F651" s="5"/>
      <c r="G651" s="5"/>
      <c r="H651" s="5"/>
      <c r="I651" s="5"/>
      <c r="J651" s="5"/>
      <c r="K651" s="5"/>
      <c r="L651" s="5"/>
      <c r="M651" s="5"/>
      <c r="N651" s="5"/>
      <c r="O651" s="5"/>
      <c r="P651" s="5"/>
      <c r="Q651" s="5"/>
      <c r="R651" s="5"/>
      <c r="S651" s="5"/>
      <c r="T651" s="5"/>
      <c r="U651" s="5"/>
      <c r="V651" s="5"/>
      <c r="W651" s="5"/>
      <c r="X651" s="5"/>
      <c r="Y651" s="5"/>
      <c r="Z651" s="5"/>
    </row>
    <row r="652" ht="13.5" customHeight="1">
      <c r="A652" s="5"/>
      <c r="B652" s="5"/>
      <c r="C652" s="6"/>
      <c r="D652" s="5"/>
      <c r="E652" s="5"/>
      <c r="F652" s="5"/>
      <c r="G652" s="5"/>
      <c r="H652" s="5"/>
      <c r="I652" s="5"/>
      <c r="J652" s="5"/>
      <c r="K652" s="5"/>
      <c r="L652" s="5"/>
      <c r="M652" s="5"/>
      <c r="N652" s="5"/>
      <c r="O652" s="5"/>
      <c r="P652" s="5"/>
      <c r="Q652" s="5"/>
      <c r="R652" s="5"/>
      <c r="S652" s="5"/>
      <c r="T652" s="5"/>
      <c r="U652" s="5"/>
      <c r="V652" s="5"/>
      <c r="W652" s="5"/>
      <c r="X652" s="5"/>
      <c r="Y652" s="5"/>
      <c r="Z652" s="5"/>
    </row>
    <row r="653" ht="13.5" customHeight="1">
      <c r="A653" s="5"/>
      <c r="B653" s="5"/>
      <c r="C653" s="6"/>
      <c r="D653" s="5"/>
      <c r="E653" s="5"/>
      <c r="F653" s="5"/>
      <c r="G653" s="5"/>
      <c r="H653" s="5"/>
      <c r="I653" s="5"/>
      <c r="J653" s="5"/>
      <c r="K653" s="5"/>
      <c r="L653" s="5"/>
      <c r="M653" s="5"/>
      <c r="N653" s="5"/>
      <c r="O653" s="5"/>
      <c r="P653" s="5"/>
      <c r="Q653" s="5"/>
      <c r="R653" s="5"/>
      <c r="S653" s="5"/>
      <c r="T653" s="5"/>
      <c r="U653" s="5"/>
      <c r="V653" s="5"/>
      <c r="W653" s="5"/>
      <c r="X653" s="5"/>
      <c r="Y653" s="5"/>
      <c r="Z653" s="5"/>
    </row>
    <row r="654" ht="13.5" customHeight="1">
      <c r="A654" s="5"/>
      <c r="B654" s="5"/>
      <c r="C654" s="6"/>
      <c r="D654" s="5"/>
      <c r="E654" s="5"/>
      <c r="F654" s="5"/>
      <c r="G654" s="5"/>
      <c r="H654" s="5"/>
      <c r="I654" s="5"/>
      <c r="J654" s="5"/>
      <c r="K654" s="5"/>
      <c r="L654" s="5"/>
      <c r="M654" s="5"/>
      <c r="N654" s="5"/>
      <c r="O654" s="5"/>
      <c r="P654" s="5"/>
      <c r="Q654" s="5"/>
      <c r="R654" s="5"/>
      <c r="S654" s="5"/>
      <c r="T654" s="5"/>
      <c r="U654" s="5"/>
      <c r="V654" s="5"/>
      <c r="W654" s="5"/>
      <c r="X654" s="5"/>
      <c r="Y654" s="5"/>
      <c r="Z654" s="5"/>
    </row>
    <row r="655" ht="13.5" customHeight="1">
      <c r="A655" s="5"/>
      <c r="B655" s="5"/>
      <c r="C655" s="6"/>
      <c r="D655" s="5"/>
      <c r="E655" s="5"/>
      <c r="F655" s="5"/>
      <c r="G655" s="5"/>
      <c r="H655" s="5"/>
      <c r="I655" s="5"/>
      <c r="J655" s="5"/>
      <c r="K655" s="5"/>
      <c r="L655" s="5"/>
      <c r="M655" s="5"/>
      <c r="N655" s="5"/>
      <c r="O655" s="5"/>
      <c r="P655" s="5"/>
      <c r="Q655" s="5"/>
      <c r="R655" s="5"/>
      <c r="S655" s="5"/>
      <c r="T655" s="5"/>
      <c r="U655" s="5"/>
      <c r="V655" s="5"/>
      <c r="W655" s="5"/>
      <c r="X655" s="5"/>
      <c r="Y655" s="5"/>
      <c r="Z655" s="5"/>
    </row>
    <row r="656" ht="13.5" customHeight="1">
      <c r="A656" s="5"/>
      <c r="B656" s="5"/>
      <c r="C656" s="6"/>
      <c r="D656" s="5"/>
      <c r="E656" s="5"/>
      <c r="F656" s="5"/>
      <c r="G656" s="5"/>
      <c r="H656" s="5"/>
      <c r="I656" s="5"/>
      <c r="J656" s="5"/>
      <c r="K656" s="5"/>
      <c r="L656" s="5"/>
      <c r="M656" s="5"/>
      <c r="N656" s="5"/>
      <c r="O656" s="5"/>
      <c r="P656" s="5"/>
      <c r="Q656" s="5"/>
      <c r="R656" s="5"/>
      <c r="S656" s="5"/>
      <c r="T656" s="5"/>
      <c r="U656" s="5"/>
      <c r="V656" s="5"/>
      <c r="W656" s="5"/>
      <c r="X656" s="5"/>
      <c r="Y656" s="5"/>
      <c r="Z656" s="5"/>
    </row>
    <row r="657" ht="13.5" customHeight="1">
      <c r="A657" s="5"/>
      <c r="B657" s="5"/>
      <c r="C657" s="6"/>
      <c r="D657" s="5"/>
      <c r="E657" s="5"/>
      <c r="F657" s="5"/>
      <c r="G657" s="5"/>
      <c r="H657" s="5"/>
      <c r="I657" s="5"/>
      <c r="J657" s="5"/>
      <c r="K657" s="5"/>
      <c r="L657" s="5"/>
      <c r="M657" s="5"/>
      <c r="N657" s="5"/>
      <c r="O657" s="5"/>
      <c r="P657" s="5"/>
      <c r="Q657" s="5"/>
      <c r="R657" s="5"/>
      <c r="S657" s="5"/>
      <c r="T657" s="5"/>
      <c r="U657" s="5"/>
      <c r="V657" s="5"/>
      <c r="W657" s="5"/>
      <c r="X657" s="5"/>
      <c r="Y657" s="5"/>
      <c r="Z657" s="5"/>
    </row>
    <row r="658" ht="13.5" customHeight="1">
      <c r="A658" s="5"/>
      <c r="B658" s="5"/>
      <c r="C658" s="6"/>
      <c r="D658" s="5"/>
      <c r="E658" s="5"/>
      <c r="F658" s="5"/>
      <c r="G658" s="5"/>
      <c r="H658" s="5"/>
      <c r="I658" s="5"/>
      <c r="J658" s="5"/>
      <c r="K658" s="5"/>
      <c r="L658" s="5"/>
      <c r="M658" s="5"/>
      <c r="N658" s="5"/>
      <c r="O658" s="5"/>
      <c r="P658" s="5"/>
      <c r="Q658" s="5"/>
      <c r="R658" s="5"/>
      <c r="S658" s="5"/>
      <c r="T658" s="5"/>
      <c r="U658" s="5"/>
      <c r="V658" s="5"/>
      <c r="W658" s="5"/>
      <c r="X658" s="5"/>
      <c r="Y658" s="5"/>
      <c r="Z658" s="5"/>
    </row>
    <row r="659" ht="13.5" customHeight="1">
      <c r="A659" s="5"/>
      <c r="B659" s="5"/>
      <c r="C659" s="6"/>
      <c r="D659" s="5"/>
      <c r="E659" s="5"/>
      <c r="F659" s="5"/>
      <c r="G659" s="5"/>
      <c r="H659" s="5"/>
      <c r="I659" s="5"/>
      <c r="J659" s="5"/>
      <c r="K659" s="5"/>
      <c r="L659" s="5"/>
      <c r="M659" s="5"/>
      <c r="N659" s="5"/>
      <c r="O659" s="5"/>
      <c r="P659" s="5"/>
      <c r="Q659" s="5"/>
      <c r="R659" s="5"/>
      <c r="S659" s="5"/>
      <c r="T659" s="5"/>
      <c r="U659" s="5"/>
      <c r="V659" s="5"/>
      <c r="W659" s="5"/>
      <c r="X659" s="5"/>
      <c r="Y659" s="5"/>
      <c r="Z659" s="5"/>
    </row>
    <row r="660" ht="13.5" customHeight="1">
      <c r="A660" s="5"/>
      <c r="B660" s="5"/>
      <c r="C660" s="6"/>
      <c r="D660" s="5"/>
      <c r="E660" s="5"/>
      <c r="F660" s="5"/>
      <c r="G660" s="5"/>
      <c r="H660" s="5"/>
      <c r="I660" s="5"/>
      <c r="J660" s="5"/>
      <c r="K660" s="5"/>
      <c r="L660" s="5"/>
      <c r="M660" s="5"/>
      <c r="N660" s="5"/>
      <c r="O660" s="5"/>
      <c r="P660" s="5"/>
      <c r="Q660" s="5"/>
      <c r="R660" s="5"/>
      <c r="S660" s="5"/>
      <c r="T660" s="5"/>
      <c r="U660" s="5"/>
      <c r="V660" s="5"/>
      <c r="W660" s="5"/>
      <c r="X660" s="5"/>
      <c r="Y660" s="5"/>
      <c r="Z660" s="5"/>
    </row>
    <row r="661" ht="13.5" customHeight="1">
      <c r="A661" s="5"/>
      <c r="B661" s="5"/>
      <c r="C661" s="6"/>
      <c r="D661" s="5"/>
      <c r="E661" s="5"/>
      <c r="F661" s="5"/>
      <c r="G661" s="5"/>
      <c r="H661" s="5"/>
      <c r="I661" s="5"/>
      <c r="J661" s="5"/>
      <c r="K661" s="5"/>
      <c r="L661" s="5"/>
      <c r="M661" s="5"/>
      <c r="N661" s="5"/>
      <c r="O661" s="5"/>
      <c r="P661" s="5"/>
      <c r="Q661" s="5"/>
      <c r="R661" s="5"/>
      <c r="S661" s="5"/>
      <c r="T661" s="5"/>
      <c r="U661" s="5"/>
      <c r="V661" s="5"/>
      <c r="W661" s="5"/>
      <c r="X661" s="5"/>
      <c r="Y661" s="5"/>
      <c r="Z661" s="5"/>
    </row>
    <row r="662" ht="13.5" customHeight="1">
      <c r="A662" s="5"/>
      <c r="B662" s="5"/>
      <c r="C662" s="6"/>
      <c r="D662" s="5"/>
      <c r="E662" s="5"/>
      <c r="F662" s="5"/>
      <c r="G662" s="5"/>
      <c r="H662" s="5"/>
      <c r="I662" s="5"/>
      <c r="J662" s="5"/>
      <c r="K662" s="5"/>
      <c r="L662" s="5"/>
      <c r="M662" s="5"/>
      <c r="N662" s="5"/>
      <c r="O662" s="5"/>
      <c r="P662" s="5"/>
      <c r="Q662" s="5"/>
      <c r="R662" s="5"/>
      <c r="S662" s="5"/>
      <c r="T662" s="5"/>
      <c r="U662" s="5"/>
      <c r="V662" s="5"/>
      <c r="W662" s="5"/>
      <c r="X662" s="5"/>
      <c r="Y662" s="5"/>
      <c r="Z662" s="5"/>
    </row>
    <row r="663" ht="13.5" customHeight="1">
      <c r="A663" s="5"/>
      <c r="B663" s="5"/>
      <c r="C663" s="6"/>
      <c r="D663" s="5"/>
      <c r="E663" s="5"/>
      <c r="F663" s="5"/>
      <c r="G663" s="5"/>
      <c r="H663" s="5"/>
      <c r="I663" s="5"/>
      <c r="J663" s="5"/>
      <c r="K663" s="5"/>
      <c r="L663" s="5"/>
      <c r="M663" s="5"/>
      <c r="N663" s="5"/>
      <c r="O663" s="5"/>
      <c r="P663" s="5"/>
      <c r="Q663" s="5"/>
      <c r="R663" s="5"/>
      <c r="S663" s="5"/>
      <c r="T663" s="5"/>
      <c r="U663" s="5"/>
      <c r="V663" s="5"/>
      <c r="W663" s="5"/>
      <c r="X663" s="5"/>
      <c r="Y663" s="5"/>
      <c r="Z663" s="5"/>
    </row>
    <row r="664" ht="13.5" customHeight="1">
      <c r="A664" s="5"/>
      <c r="B664" s="5"/>
      <c r="C664" s="6"/>
      <c r="D664" s="5"/>
      <c r="E664" s="5"/>
      <c r="F664" s="5"/>
      <c r="G664" s="5"/>
      <c r="H664" s="5"/>
      <c r="I664" s="5"/>
      <c r="J664" s="5"/>
      <c r="K664" s="5"/>
      <c r="L664" s="5"/>
      <c r="M664" s="5"/>
      <c r="N664" s="5"/>
      <c r="O664" s="5"/>
      <c r="P664" s="5"/>
      <c r="Q664" s="5"/>
      <c r="R664" s="5"/>
      <c r="S664" s="5"/>
      <c r="T664" s="5"/>
      <c r="U664" s="5"/>
      <c r="V664" s="5"/>
      <c r="W664" s="5"/>
      <c r="X664" s="5"/>
      <c r="Y664" s="5"/>
      <c r="Z664" s="5"/>
    </row>
    <row r="665" ht="13.5" customHeight="1">
      <c r="A665" s="5"/>
      <c r="B665" s="5"/>
      <c r="C665" s="6"/>
      <c r="D665" s="5"/>
      <c r="E665" s="5"/>
      <c r="F665" s="5"/>
      <c r="G665" s="5"/>
      <c r="H665" s="5"/>
      <c r="I665" s="5"/>
      <c r="J665" s="5"/>
      <c r="K665" s="5"/>
      <c r="L665" s="5"/>
      <c r="M665" s="5"/>
      <c r="N665" s="5"/>
      <c r="O665" s="5"/>
      <c r="P665" s="5"/>
      <c r="Q665" s="5"/>
      <c r="R665" s="5"/>
      <c r="S665" s="5"/>
      <c r="T665" s="5"/>
      <c r="U665" s="5"/>
      <c r="V665" s="5"/>
      <c r="W665" s="5"/>
      <c r="X665" s="5"/>
      <c r="Y665" s="5"/>
      <c r="Z665" s="5"/>
    </row>
    <row r="666" ht="13.5" customHeight="1">
      <c r="A666" s="5"/>
      <c r="B666" s="5"/>
      <c r="C666" s="6"/>
      <c r="D666" s="5"/>
      <c r="E666" s="5"/>
      <c r="F666" s="5"/>
      <c r="G666" s="5"/>
      <c r="H666" s="5"/>
      <c r="I666" s="5"/>
      <c r="J666" s="5"/>
      <c r="K666" s="5"/>
      <c r="L666" s="5"/>
      <c r="M666" s="5"/>
      <c r="N666" s="5"/>
      <c r="O666" s="5"/>
      <c r="P666" s="5"/>
      <c r="Q666" s="5"/>
      <c r="R666" s="5"/>
      <c r="S666" s="5"/>
      <c r="T666" s="5"/>
      <c r="U666" s="5"/>
      <c r="V666" s="5"/>
      <c r="W666" s="5"/>
      <c r="X666" s="5"/>
      <c r="Y666" s="5"/>
      <c r="Z666" s="5"/>
    </row>
    <row r="667" ht="13.5" customHeight="1">
      <c r="A667" s="5"/>
      <c r="B667" s="5"/>
      <c r="C667" s="6"/>
      <c r="D667" s="5"/>
      <c r="E667" s="5"/>
      <c r="F667" s="5"/>
      <c r="G667" s="5"/>
      <c r="H667" s="5"/>
      <c r="I667" s="5"/>
      <c r="J667" s="5"/>
      <c r="K667" s="5"/>
      <c r="L667" s="5"/>
      <c r="M667" s="5"/>
      <c r="N667" s="5"/>
      <c r="O667" s="5"/>
      <c r="P667" s="5"/>
      <c r="Q667" s="5"/>
      <c r="R667" s="5"/>
      <c r="S667" s="5"/>
      <c r="T667" s="5"/>
      <c r="U667" s="5"/>
      <c r="V667" s="5"/>
      <c r="W667" s="5"/>
      <c r="X667" s="5"/>
      <c r="Y667" s="5"/>
      <c r="Z667" s="5"/>
    </row>
    <row r="668" ht="13.5" customHeight="1">
      <c r="A668" s="5"/>
      <c r="B668" s="5"/>
      <c r="C668" s="6"/>
      <c r="D668" s="5"/>
      <c r="E668" s="5"/>
      <c r="F668" s="5"/>
      <c r="G668" s="5"/>
      <c r="H668" s="5"/>
      <c r="I668" s="5"/>
      <c r="J668" s="5"/>
      <c r="K668" s="5"/>
      <c r="L668" s="5"/>
      <c r="M668" s="5"/>
      <c r="N668" s="5"/>
      <c r="O668" s="5"/>
      <c r="P668" s="5"/>
      <c r="Q668" s="5"/>
      <c r="R668" s="5"/>
      <c r="S668" s="5"/>
      <c r="T668" s="5"/>
      <c r="U668" s="5"/>
      <c r="V668" s="5"/>
      <c r="W668" s="5"/>
      <c r="X668" s="5"/>
      <c r="Y668" s="5"/>
      <c r="Z668" s="5"/>
    </row>
    <row r="669" ht="13.5" customHeight="1">
      <c r="A669" s="5"/>
      <c r="B669" s="5"/>
      <c r="C669" s="6"/>
      <c r="D669" s="5"/>
      <c r="E669" s="5"/>
      <c r="F669" s="5"/>
      <c r="G669" s="5"/>
      <c r="H669" s="5"/>
      <c r="I669" s="5"/>
      <c r="J669" s="5"/>
      <c r="K669" s="5"/>
      <c r="L669" s="5"/>
      <c r="M669" s="5"/>
      <c r="N669" s="5"/>
      <c r="O669" s="5"/>
      <c r="P669" s="5"/>
      <c r="Q669" s="5"/>
      <c r="R669" s="5"/>
      <c r="S669" s="5"/>
      <c r="T669" s="5"/>
      <c r="U669" s="5"/>
      <c r="V669" s="5"/>
      <c r="W669" s="5"/>
      <c r="X669" s="5"/>
      <c r="Y669" s="5"/>
      <c r="Z669" s="5"/>
    </row>
    <row r="670" ht="13.5" customHeight="1">
      <c r="A670" s="5"/>
      <c r="B670" s="5"/>
      <c r="C670" s="6"/>
      <c r="D670" s="5"/>
      <c r="E670" s="5"/>
      <c r="F670" s="5"/>
      <c r="G670" s="5"/>
      <c r="H670" s="5"/>
      <c r="I670" s="5"/>
      <c r="J670" s="5"/>
      <c r="K670" s="5"/>
      <c r="L670" s="5"/>
      <c r="M670" s="5"/>
      <c r="N670" s="5"/>
      <c r="O670" s="5"/>
      <c r="P670" s="5"/>
      <c r="Q670" s="5"/>
      <c r="R670" s="5"/>
      <c r="S670" s="5"/>
      <c r="T670" s="5"/>
      <c r="U670" s="5"/>
      <c r="V670" s="5"/>
      <c r="W670" s="5"/>
      <c r="X670" s="5"/>
      <c r="Y670" s="5"/>
      <c r="Z670" s="5"/>
    </row>
    <row r="671" ht="13.5" customHeight="1">
      <c r="A671" s="5"/>
      <c r="B671" s="5"/>
      <c r="C671" s="6"/>
      <c r="D671" s="5"/>
      <c r="E671" s="5"/>
      <c r="F671" s="5"/>
      <c r="G671" s="5"/>
      <c r="H671" s="5"/>
      <c r="I671" s="5"/>
      <c r="J671" s="5"/>
      <c r="K671" s="5"/>
      <c r="L671" s="5"/>
      <c r="M671" s="5"/>
      <c r="N671" s="5"/>
      <c r="O671" s="5"/>
      <c r="P671" s="5"/>
      <c r="Q671" s="5"/>
      <c r="R671" s="5"/>
      <c r="S671" s="5"/>
      <c r="T671" s="5"/>
      <c r="U671" s="5"/>
      <c r="V671" s="5"/>
      <c r="W671" s="5"/>
      <c r="X671" s="5"/>
      <c r="Y671" s="5"/>
      <c r="Z671" s="5"/>
    </row>
    <row r="672" ht="13.5" customHeight="1">
      <c r="A672" s="5"/>
      <c r="B672" s="5"/>
      <c r="C672" s="6"/>
      <c r="D672" s="5"/>
      <c r="E672" s="5"/>
      <c r="F672" s="5"/>
      <c r="G672" s="5"/>
      <c r="H672" s="5"/>
      <c r="I672" s="5"/>
      <c r="J672" s="5"/>
      <c r="K672" s="5"/>
      <c r="L672" s="5"/>
      <c r="M672" s="5"/>
      <c r="N672" s="5"/>
      <c r="O672" s="5"/>
      <c r="P672" s="5"/>
      <c r="Q672" s="5"/>
      <c r="R672" s="5"/>
      <c r="S672" s="5"/>
      <c r="T672" s="5"/>
      <c r="U672" s="5"/>
      <c r="V672" s="5"/>
      <c r="W672" s="5"/>
      <c r="X672" s="5"/>
      <c r="Y672" s="5"/>
      <c r="Z672" s="5"/>
    </row>
    <row r="673" ht="13.5" customHeight="1">
      <c r="A673" s="5"/>
      <c r="B673" s="5"/>
      <c r="C673" s="6"/>
      <c r="D673" s="5"/>
      <c r="E673" s="5"/>
      <c r="F673" s="5"/>
      <c r="G673" s="5"/>
      <c r="H673" s="5"/>
      <c r="I673" s="5"/>
      <c r="J673" s="5"/>
      <c r="K673" s="5"/>
      <c r="L673" s="5"/>
      <c r="M673" s="5"/>
      <c r="N673" s="5"/>
      <c r="O673" s="5"/>
      <c r="P673" s="5"/>
      <c r="Q673" s="5"/>
      <c r="R673" s="5"/>
      <c r="S673" s="5"/>
      <c r="T673" s="5"/>
      <c r="U673" s="5"/>
      <c r="V673" s="5"/>
      <c r="W673" s="5"/>
      <c r="X673" s="5"/>
      <c r="Y673" s="5"/>
      <c r="Z673" s="5"/>
    </row>
    <row r="674" ht="13.5" customHeight="1">
      <c r="A674" s="5"/>
      <c r="B674" s="5"/>
      <c r="C674" s="6"/>
      <c r="D674" s="5"/>
      <c r="E674" s="5"/>
      <c r="F674" s="5"/>
      <c r="G674" s="5"/>
      <c r="H674" s="5"/>
      <c r="I674" s="5"/>
      <c r="J674" s="5"/>
      <c r="K674" s="5"/>
      <c r="L674" s="5"/>
      <c r="M674" s="5"/>
      <c r="N674" s="5"/>
      <c r="O674" s="5"/>
      <c r="P674" s="5"/>
      <c r="Q674" s="5"/>
      <c r="R674" s="5"/>
      <c r="S674" s="5"/>
      <c r="T674" s="5"/>
      <c r="U674" s="5"/>
      <c r="V674" s="5"/>
      <c r="W674" s="5"/>
      <c r="X674" s="5"/>
      <c r="Y674" s="5"/>
      <c r="Z674" s="5"/>
    </row>
    <row r="675" ht="13.5" customHeight="1">
      <c r="A675" s="5"/>
      <c r="B675" s="5"/>
      <c r="C675" s="6"/>
      <c r="D675" s="5"/>
      <c r="E675" s="5"/>
      <c r="F675" s="5"/>
      <c r="G675" s="5"/>
      <c r="H675" s="5"/>
      <c r="I675" s="5"/>
      <c r="J675" s="5"/>
      <c r="K675" s="5"/>
      <c r="L675" s="5"/>
      <c r="M675" s="5"/>
      <c r="N675" s="5"/>
      <c r="O675" s="5"/>
      <c r="P675" s="5"/>
      <c r="Q675" s="5"/>
      <c r="R675" s="5"/>
      <c r="S675" s="5"/>
      <c r="T675" s="5"/>
      <c r="U675" s="5"/>
      <c r="V675" s="5"/>
      <c r="W675" s="5"/>
      <c r="X675" s="5"/>
      <c r="Y675" s="5"/>
      <c r="Z675" s="5"/>
    </row>
    <row r="676" ht="13.5" customHeight="1">
      <c r="A676" s="5"/>
      <c r="B676" s="5"/>
      <c r="C676" s="6"/>
      <c r="D676" s="5"/>
      <c r="E676" s="5"/>
      <c r="F676" s="5"/>
      <c r="G676" s="5"/>
      <c r="H676" s="5"/>
      <c r="I676" s="5"/>
      <c r="J676" s="5"/>
      <c r="K676" s="5"/>
      <c r="L676" s="5"/>
      <c r="M676" s="5"/>
      <c r="N676" s="5"/>
      <c r="O676" s="5"/>
      <c r="P676" s="5"/>
      <c r="Q676" s="5"/>
      <c r="R676" s="5"/>
      <c r="S676" s="5"/>
      <c r="T676" s="5"/>
      <c r="U676" s="5"/>
      <c r="V676" s="5"/>
      <c r="W676" s="5"/>
      <c r="X676" s="5"/>
      <c r="Y676" s="5"/>
      <c r="Z676" s="5"/>
    </row>
    <row r="677" ht="13.5" customHeight="1">
      <c r="A677" s="5"/>
      <c r="B677" s="5"/>
      <c r="C677" s="6"/>
      <c r="D677" s="5"/>
      <c r="E677" s="5"/>
      <c r="F677" s="5"/>
      <c r="G677" s="5"/>
      <c r="H677" s="5"/>
      <c r="I677" s="5"/>
      <c r="J677" s="5"/>
      <c r="K677" s="5"/>
      <c r="L677" s="5"/>
      <c r="M677" s="5"/>
      <c r="N677" s="5"/>
      <c r="O677" s="5"/>
      <c r="P677" s="5"/>
      <c r="Q677" s="5"/>
      <c r="R677" s="5"/>
      <c r="S677" s="5"/>
      <c r="T677" s="5"/>
      <c r="U677" s="5"/>
      <c r="V677" s="5"/>
      <c r="W677" s="5"/>
      <c r="X677" s="5"/>
      <c r="Y677" s="5"/>
      <c r="Z677" s="5"/>
    </row>
    <row r="678" ht="13.5" customHeight="1">
      <c r="A678" s="5"/>
      <c r="B678" s="5"/>
      <c r="C678" s="6"/>
      <c r="D678" s="5"/>
      <c r="E678" s="5"/>
      <c r="F678" s="5"/>
      <c r="G678" s="5"/>
      <c r="H678" s="5"/>
      <c r="I678" s="5"/>
      <c r="J678" s="5"/>
      <c r="K678" s="5"/>
      <c r="L678" s="5"/>
      <c r="M678" s="5"/>
      <c r="N678" s="5"/>
      <c r="O678" s="5"/>
      <c r="P678" s="5"/>
      <c r="Q678" s="5"/>
      <c r="R678" s="5"/>
      <c r="S678" s="5"/>
      <c r="T678" s="5"/>
      <c r="U678" s="5"/>
      <c r="V678" s="5"/>
      <c r="W678" s="5"/>
      <c r="X678" s="5"/>
      <c r="Y678" s="5"/>
      <c r="Z678" s="5"/>
    </row>
    <row r="679" ht="13.5" customHeight="1">
      <c r="A679" s="5"/>
      <c r="B679" s="5"/>
      <c r="C679" s="6"/>
      <c r="D679" s="5"/>
      <c r="E679" s="5"/>
      <c r="F679" s="5"/>
      <c r="G679" s="5"/>
      <c r="H679" s="5"/>
      <c r="I679" s="5"/>
      <c r="J679" s="5"/>
      <c r="K679" s="5"/>
      <c r="L679" s="5"/>
      <c r="M679" s="5"/>
      <c r="N679" s="5"/>
      <c r="O679" s="5"/>
      <c r="P679" s="5"/>
      <c r="Q679" s="5"/>
      <c r="R679" s="5"/>
      <c r="S679" s="5"/>
      <c r="T679" s="5"/>
      <c r="U679" s="5"/>
      <c r="V679" s="5"/>
      <c r="W679" s="5"/>
      <c r="X679" s="5"/>
      <c r="Y679" s="5"/>
      <c r="Z679" s="5"/>
    </row>
    <row r="680" ht="13.5" customHeight="1">
      <c r="A680" s="5"/>
      <c r="B680" s="5"/>
      <c r="C680" s="6"/>
      <c r="D680" s="5"/>
      <c r="E680" s="5"/>
      <c r="F680" s="5"/>
      <c r="G680" s="5"/>
      <c r="H680" s="5"/>
      <c r="I680" s="5"/>
      <c r="J680" s="5"/>
      <c r="K680" s="5"/>
      <c r="L680" s="5"/>
      <c r="M680" s="5"/>
      <c r="N680" s="5"/>
      <c r="O680" s="5"/>
      <c r="P680" s="5"/>
      <c r="Q680" s="5"/>
      <c r="R680" s="5"/>
      <c r="S680" s="5"/>
      <c r="T680" s="5"/>
      <c r="U680" s="5"/>
      <c r="V680" s="5"/>
      <c r="W680" s="5"/>
      <c r="X680" s="5"/>
      <c r="Y680" s="5"/>
      <c r="Z680" s="5"/>
    </row>
    <row r="681" ht="13.5" customHeight="1">
      <c r="A681" s="5"/>
      <c r="B681" s="5"/>
      <c r="C681" s="6"/>
      <c r="D681" s="5"/>
      <c r="E681" s="5"/>
      <c r="F681" s="5"/>
      <c r="G681" s="5"/>
      <c r="H681" s="5"/>
      <c r="I681" s="5"/>
      <c r="J681" s="5"/>
      <c r="K681" s="5"/>
      <c r="L681" s="5"/>
      <c r="M681" s="5"/>
      <c r="N681" s="5"/>
      <c r="O681" s="5"/>
      <c r="P681" s="5"/>
      <c r="Q681" s="5"/>
      <c r="R681" s="5"/>
      <c r="S681" s="5"/>
      <c r="T681" s="5"/>
      <c r="U681" s="5"/>
      <c r="V681" s="5"/>
      <c r="W681" s="5"/>
      <c r="X681" s="5"/>
      <c r="Y681" s="5"/>
      <c r="Z681" s="5"/>
    </row>
    <row r="682" ht="13.5" customHeight="1">
      <c r="A682" s="5"/>
      <c r="B682" s="5"/>
      <c r="C682" s="6"/>
      <c r="D682" s="5"/>
      <c r="E682" s="5"/>
      <c r="F682" s="5"/>
      <c r="G682" s="5"/>
      <c r="H682" s="5"/>
      <c r="I682" s="5"/>
      <c r="J682" s="5"/>
      <c r="K682" s="5"/>
      <c r="L682" s="5"/>
      <c r="M682" s="5"/>
      <c r="N682" s="5"/>
      <c r="O682" s="5"/>
      <c r="P682" s="5"/>
      <c r="Q682" s="5"/>
      <c r="R682" s="5"/>
      <c r="S682" s="5"/>
      <c r="T682" s="5"/>
      <c r="U682" s="5"/>
      <c r="V682" s="5"/>
      <c r="W682" s="5"/>
      <c r="X682" s="5"/>
      <c r="Y682" s="5"/>
      <c r="Z682" s="5"/>
    </row>
    <row r="683" ht="13.5" customHeight="1">
      <c r="A683" s="5"/>
      <c r="B683" s="5"/>
      <c r="C683" s="6"/>
      <c r="D683" s="5"/>
      <c r="E683" s="5"/>
      <c r="F683" s="5"/>
      <c r="G683" s="5"/>
      <c r="H683" s="5"/>
      <c r="I683" s="5"/>
      <c r="J683" s="5"/>
      <c r="K683" s="5"/>
      <c r="L683" s="5"/>
      <c r="M683" s="5"/>
      <c r="N683" s="5"/>
      <c r="O683" s="5"/>
      <c r="P683" s="5"/>
      <c r="Q683" s="5"/>
      <c r="R683" s="5"/>
      <c r="S683" s="5"/>
      <c r="T683" s="5"/>
      <c r="U683" s="5"/>
      <c r="V683" s="5"/>
      <c r="W683" s="5"/>
      <c r="X683" s="5"/>
      <c r="Y683" s="5"/>
      <c r="Z683" s="5"/>
    </row>
    <row r="684" ht="13.5" customHeight="1">
      <c r="A684" s="5"/>
      <c r="B684" s="5"/>
      <c r="C684" s="6"/>
      <c r="D684" s="5"/>
      <c r="E684" s="5"/>
      <c r="F684" s="5"/>
      <c r="G684" s="5"/>
      <c r="H684" s="5"/>
      <c r="I684" s="5"/>
      <c r="J684" s="5"/>
      <c r="K684" s="5"/>
      <c r="L684" s="5"/>
      <c r="M684" s="5"/>
      <c r="N684" s="5"/>
      <c r="O684" s="5"/>
      <c r="P684" s="5"/>
      <c r="Q684" s="5"/>
      <c r="R684" s="5"/>
      <c r="S684" s="5"/>
      <c r="T684" s="5"/>
      <c r="U684" s="5"/>
      <c r="V684" s="5"/>
      <c r="W684" s="5"/>
      <c r="X684" s="5"/>
      <c r="Y684" s="5"/>
      <c r="Z684" s="5"/>
    </row>
    <row r="685" ht="13.5" customHeight="1">
      <c r="A685" s="5"/>
      <c r="B685" s="5"/>
      <c r="C685" s="6"/>
      <c r="D685" s="5"/>
      <c r="E685" s="5"/>
      <c r="F685" s="5"/>
      <c r="G685" s="5"/>
      <c r="H685" s="5"/>
      <c r="I685" s="5"/>
      <c r="J685" s="5"/>
      <c r="K685" s="5"/>
      <c r="L685" s="5"/>
      <c r="M685" s="5"/>
      <c r="N685" s="5"/>
      <c r="O685" s="5"/>
      <c r="P685" s="5"/>
      <c r="Q685" s="5"/>
      <c r="R685" s="5"/>
      <c r="S685" s="5"/>
      <c r="T685" s="5"/>
      <c r="U685" s="5"/>
      <c r="V685" s="5"/>
      <c r="W685" s="5"/>
      <c r="X685" s="5"/>
      <c r="Y685" s="5"/>
      <c r="Z685" s="5"/>
    </row>
    <row r="686" ht="13.5" customHeight="1">
      <c r="A686" s="5"/>
      <c r="B686" s="5"/>
      <c r="C686" s="6"/>
      <c r="D686" s="5"/>
      <c r="E686" s="5"/>
      <c r="F686" s="5"/>
      <c r="G686" s="5"/>
      <c r="H686" s="5"/>
      <c r="I686" s="5"/>
      <c r="J686" s="5"/>
      <c r="K686" s="5"/>
      <c r="L686" s="5"/>
      <c r="M686" s="5"/>
      <c r="N686" s="5"/>
      <c r="O686" s="5"/>
      <c r="P686" s="5"/>
      <c r="Q686" s="5"/>
      <c r="R686" s="5"/>
      <c r="S686" s="5"/>
      <c r="T686" s="5"/>
      <c r="U686" s="5"/>
      <c r="V686" s="5"/>
      <c r="W686" s="5"/>
      <c r="X686" s="5"/>
      <c r="Y686" s="5"/>
      <c r="Z686" s="5"/>
    </row>
    <row r="687" ht="13.5" customHeight="1">
      <c r="A687" s="5"/>
      <c r="B687" s="5"/>
      <c r="C687" s="6"/>
      <c r="D687" s="5"/>
      <c r="E687" s="5"/>
      <c r="F687" s="5"/>
      <c r="G687" s="5"/>
      <c r="H687" s="5"/>
      <c r="I687" s="5"/>
      <c r="J687" s="5"/>
      <c r="K687" s="5"/>
      <c r="L687" s="5"/>
      <c r="M687" s="5"/>
      <c r="N687" s="5"/>
      <c r="O687" s="5"/>
      <c r="P687" s="5"/>
      <c r="Q687" s="5"/>
      <c r="R687" s="5"/>
      <c r="S687" s="5"/>
      <c r="T687" s="5"/>
      <c r="U687" s="5"/>
      <c r="V687" s="5"/>
      <c r="W687" s="5"/>
      <c r="X687" s="5"/>
      <c r="Y687" s="5"/>
      <c r="Z687" s="5"/>
    </row>
    <row r="688" ht="13.5" customHeight="1">
      <c r="A688" s="5"/>
      <c r="B688" s="5"/>
      <c r="C688" s="6"/>
      <c r="D688" s="5"/>
      <c r="E688" s="5"/>
      <c r="F688" s="5"/>
      <c r="G688" s="5"/>
      <c r="H688" s="5"/>
      <c r="I688" s="5"/>
      <c r="J688" s="5"/>
      <c r="K688" s="5"/>
      <c r="L688" s="5"/>
      <c r="M688" s="5"/>
      <c r="N688" s="5"/>
      <c r="O688" s="5"/>
      <c r="P688" s="5"/>
      <c r="Q688" s="5"/>
      <c r="R688" s="5"/>
      <c r="S688" s="5"/>
      <c r="T688" s="5"/>
      <c r="U688" s="5"/>
      <c r="V688" s="5"/>
      <c r="W688" s="5"/>
      <c r="X688" s="5"/>
      <c r="Y688" s="5"/>
      <c r="Z688" s="5"/>
    </row>
    <row r="689" ht="13.5" customHeight="1">
      <c r="A689" s="5"/>
      <c r="B689" s="5"/>
      <c r="C689" s="6"/>
      <c r="D689" s="5"/>
      <c r="E689" s="5"/>
      <c r="F689" s="5"/>
      <c r="G689" s="5"/>
      <c r="H689" s="5"/>
      <c r="I689" s="5"/>
      <c r="J689" s="5"/>
      <c r="K689" s="5"/>
      <c r="L689" s="5"/>
      <c r="M689" s="5"/>
      <c r="N689" s="5"/>
      <c r="O689" s="5"/>
      <c r="P689" s="5"/>
      <c r="Q689" s="5"/>
      <c r="R689" s="5"/>
      <c r="S689" s="5"/>
      <c r="T689" s="5"/>
      <c r="U689" s="5"/>
      <c r="V689" s="5"/>
      <c r="W689" s="5"/>
      <c r="X689" s="5"/>
      <c r="Y689" s="5"/>
      <c r="Z689" s="5"/>
    </row>
    <row r="690" ht="13.5" customHeight="1">
      <c r="A690" s="5"/>
      <c r="B690" s="5"/>
      <c r="C690" s="6"/>
      <c r="D690" s="5"/>
      <c r="E690" s="5"/>
      <c r="F690" s="5"/>
      <c r="G690" s="5"/>
      <c r="H690" s="5"/>
      <c r="I690" s="5"/>
      <c r="J690" s="5"/>
      <c r="K690" s="5"/>
      <c r="L690" s="5"/>
      <c r="M690" s="5"/>
      <c r="N690" s="5"/>
      <c r="O690" s="5"/>
      <c r="P690" s="5"/>
      <c r="Q690" s="5"/>
      <c r="R690" s="5"/>
      <c r="S690" s="5"/>
      <c r="T690" s="5"/>
      <c r="U690" s="5"/>
      <c r="V690" s="5"/>
      <c r="W690" s="5"/>
      <c r="X690" s="5"/>
      <c r="Y690" s="5"/>
      <c r="Z690" s="5"/>
    </row>
    <row r="691" ht="13.5" customHeight="1">
      <c r="A691" s="5"/>
      <c r="B691" s="5"/>
      <c r="C691" s="6"/>
      <c r="D691" s="5"/>
      <c r="E691" s="5"/>
      <c r="F691" s="5"/>
      <c r="G691" s="5"/>
      <c r="H691" s="5"/>
      <c r="I691" s="5"/>
      <c r="J691" s="5"/>
      <c r="K691" s="5"/>
      <c r="L691" s="5"/>
      <c r="M691" s="5"/>
      <c r="N691" s="5"/>
      <c r="O691" s="5"/>
      <c r="P691" s="5"/>
      <c r="Q691" s="5"/>
      <c r="R691" s="5"/>
      <c r="S691" s="5"/>
      <c r="T691" s="5"/>
      <c r="U691" s="5"/>
      <c r="V691" s="5"/>
      <c r="W691" s="5"/>
      <c r="X691" s="5"/>
      <c r="Y691" s="5"/>
      <c r="Z691" s="5"/>
    </row>
    <row r="692" ht="13.5" customHeight="1">
      <c r="A692" s="5"/>
      <c r="B692" s="5"/>
      <c r="C692" s="6"/>
      <c r="D692" s="5"/>
      <c r="E692" s="5"/>
      <c r="F692" s="5"/>
      <c r="G692" s="5"/>
      <c r="H692" s="5"/>
      <c r="I692" s="5"/>
      <c r="J692" s="5"/>
      <c r="K692" s="5"/>
      <c r="L692" s="5"/>
      <c r="M692" s="5"/>
      <c r="N692" s="5"/>
      <c r="O692" s="5"/>
      <c r="P692" s="5"/>
      <c r="Q692" s="5"/>
      <c r="R692" s="5"/>
      <c r="S692" s="5"/>
      <c r="T692" s="5"/>
      <c r="U692" s="5"/>
      <c r="V692" s="5"/>
      <c r="W692" s="5"/>
      <c r="X692" s="5"/>
      <c r="Y692" s="5"/>
      <c r="Z692" s="5"/>
    </row>
    <row r="693" ht="13.5" customHeight="1">
      <c r="A693" s="5"/>
      <c r="B693" s="5"/>
      <c r="C693" s="6"/>
      <c r="D693" s="5"/>
      <c r="E693" s="5"/>
      <c r="F693" s="5"/>
      <c r="G693" s="5"/>
      <c r="H693" s="5"/>
      <c r="I693" s="5"/>
      <c r="J693" s="5"/>
      <c r="K693" s="5"/>
      <c r="L693" s="5"/>
      <c r="M693" s="5"/>
      <c r="N693" s="5"/>
      <c r="O693" s="5"/>
      <c r="P693" s="5"/>
      <c r="Q693" s="5"/>
      <c r="R693" s="5"/>
      <c r="S693" s="5"/>
      <c r="T693" s="5"/>
      <c r="U693" s="5"/>
      <c r="V693" s="5"/>
      <c r="W693" s="5"/>
      <c r="X693" s="5"/>
      <c r="Y693" s="5"/>
      <c r="Z693" s="5"/>
    </row>
    <row r="694" ht="13.5" customHeight="1">
      <c r="A694" s="5"/>
      <c r="B694" s="5"/>
      <c r="C694" s="6"/>
      <c r="D694" s="5"/>
      <c r="E694" s="5"/>
      <c r="F694" s="5"/>
      <c r="G694" s="5"/>
      <c r="H694" s="5"/>
      <c r="I694" s="5"/>
      <c r="J694" s="5"/>
      <c r="K694" s="5"/>
      <c r="L694" s="5"/>
      <c r="M694" s="5"/>
      <c r="N694" s="5"/>
      <c r="O694" s="5"/>
      <c r="P694" s="5"/>
      <c r="Q694" s="5"/>
      <c r="R694" s="5"/>
      <c r="S694" s="5"/>
      <c r="T694" s="5"/>
      <c r="U694" s="5"/>
      <c r="V694" s="5"/>
      <c r="W694" s="5"/>
      <c r="X694" s="5"/>
      <c r="Y694" s="5"/>
      <c r="Z694" s="5"/>
    </row>
    <row r="695" ht="13.5" customHeight="1">
      <c r="A695" s="5"/>
      <c r="B695" s="5"/>
      <c r="C695" s="6"/>
      <c r="D695" s="5"/>
      <c r="E695" s="5"/>
      <c r="F695" s="5"/>
      <c r="G695" s="5"/>
      <c r="H695" s="5"/>
      <c r="I695" s="5"/>
      <c r="J695" s="5"/>
      <c r="K695" s="5"/>
      <c r="L695" s="5"/>
      <c r="M695" s="5"/>
      <c r="N695" s="5"/>
      <c r="O695" s="5"/>
      <c r="P695" s="5"/>
      <c r="Q695" s="5"/>
      <c r="R695" s="5"/>
      <c r="S695" s="5"/>
      <c r="T695" s="5"/>
      <c r="U695" s="5"/>
      <c r="V695" s="5"/>
      <c r="W695" s="5"/>
      <c r="X695" s="5"/>
      <c r="Y695" s="5"/>
      <c r="Z695" s="5"/>
    </row>
    <row r="696" ht="13.5" customHeight="1">
      <c r="A696" s="5"/>
      <c r="B696" s="5"/>
      <c r="C696" s="6"/>
      <c r="D696" s="5"/>
      <c r="E696" s="5"/>
      <c r="F696" s="5"/>
      <c r="G696" s="5"/>
      <c r="H696" s="5"/>
      <c r="I696" s="5"/>
      <c r="J696" s="5"/>
      <c r="K696" s="5"/>
      <c r="L696" s="5"/>
      <c r="M696" s="5"/>
      <c r="N696" s="5"/>
      <c r="O696" s="5"/>
      <c r="P696" s="5"/>
      <c r="Q696" s="5"/>
      <c r="R696" s="5"/>
      <c r="S696" s="5"/>
      <c r="T696" s="5"/>
      <c r="U696" s="5"/>
      <c r="V696" s="5"/>
      <c r="W696" s="5"/>
      <c r="X696" s="5"/>
      <c r="Y696" s="5"/>
      <c r="Z696" s="5"/>
    </row>
    <row r="697" ht="13.5" customHeight="1">
      <c r="A697" s="5"/>
      <c r="B697" s="5"/>
      <c r="C697" s="6"/>
      <c r="D697" s="5"/>
      <c r="E697" s="5"/>
      <c r="F697" s="5"/>
      <c r="G697" s="5"/>
      <c r="H697" s="5"/>
      <c r="I697" s="5"/>
      <c r="J697" s="5"/>
      <c r="K697" s="5"/>
      <c r="L697" s="5"/>
      <c r="M697" s="5"/>
      <c r="N697" s="5"/>
      <c r="O697" s="5"/>
      <c r="P697" s="5"/>
      <c r="Q697" s="5"/>
      <c r="R697" s="5"/>
      <c r="S697" s="5"/>
      <c r="T697" s="5"/>
      <c r="U697" s="5"/>
      <c r="V697" s="5"/>
      <c r="W697" s="5"/>
      <c r="X697" s="5"/>
      <c r="Y697" s="5"/>
      <c r="Z697" s="5"/>
    </row>
    <row r="698" ht="13.5" customHeight="1">
      <c r="A698" s="5"/>
      <c r="B698" s="5"/>
      <c r="C698" s="6"/>
      <c r="D698" s="5"/>
      <c r="E698" s="5"/>
      <c r="F698" s="5"/>
      <c r="G698" s="5"/>
      <c r="H698" s="5"/>
      <c r="I698" s="5"/>
      <c r="J698" s="5"/>
      <c r="K698" s="5"/>
      <c r="L698" s="5"/>
      <c r="M698" s="5"/>
      <c r="N698" s="5"/>
      <c r="O698" s="5"/>
      <c r="P698" s="5"/>
      <c r="Q698" s="5"/>
      <c r="R698" s="5"/>
      <c r="S698" s="5"/>
      <c r="T698" s="5"/>
      <c r="U698" s="5"/>
      <c r="V698" s="5"/>
      <c r="W698" s="5"/>
      <c r="X698" s="5"/>
      <c r="Y698" s="5"/>
      <c r="Z698" s="5"/>
    </row>
    <row r="699" ht="13.5" customHeight="1">
      <c r="A699" s="5"/>
      <c r="B699" s="5"/>
      <c r="C699" s="6"/>
      <c r="D699" s="5"/>
      <c r="E699" s="5"/>
      <c r="F699" s="5"/>
      <c r="G699" s="5"/>
      <c r="H699" s="5"/>
      <c r="I699" s="5"/>
      <c r="J699" s="5"/>
      <c r="K699" s="5"/>
      <c r="L699" s="5"/>
      <c r="M699" s="5"/>
      <c r="N699" s="5"/>
      <c r="O699" s="5"/>
      <c r="P699" s="5"/>
      <c r="Q699" s="5"/>
      <c r="R699" s="5"/>
      <c r="S699" s="5"/>
      <c r="T699" s="5"/>
      <c r="U699" s="5"/>
      <c r="V699" s="5"/>
      <c r="W699" s="5"/>
      <c r="X699" s="5"/>
      <c r="Y699" s="5"/>
      <c r="Z699" s="5"/>
    </row>
    <row r="700" ht="13.5" customHeight="1">
      <c r="A700" s="5"/>
      <c r="B700" s="5"/>
      <c r="C700" s="6"/>
      <c r="D700" s="5"/>
      <c r="E700" s="5"/>
      <c r="F700" s="5"/>
      <c r="G700" s="5"/>
      <c r="H700" s="5"/>
      <c r="I700" s="5"/>
      <c r="J700" s="5"/>
      <c r="K700" s="5"/>
      <c r="L700" s="5"/>
      <c r="M700" s="5"/>
      <c r="N700" s="5"/>
      <c r="O700" s="5"/>
      <c r="P700" s="5"/>
      <c r="Q700" s="5"/>
      <c r="R700" s="5"/>
      <c r="S700" s="5"/>
      <c r="T700" s="5"/>
      <c r="U700" s="5"/>
      <c r="V700" s="5"/>
      <c r="W700" s="5"/>
      <c r="X700" s="5"/>
      <c r="Y700" s="5"/>
      <c r="Z700" s="5"/>
    </row>
    <row r="701" ht="13.5" customHeight="1">
      <c r="A701" s="5"/>
      <c r="B701" s="5"/>
      <c r="C701" s="6"/>
      <c r="D701" s="5"/>
      <c r="E701" s="5"/>
      <c r="F701" s="5"/>
      <c r="G701" s="5"/>
      <c r="H701" s="5"/>
      <c r="I701" s="5"/>
      <c r="J701" s="5"/>
      <c r="K701" s="5"/>
      <c r="L701" s="5"/>
      <c r="M701" s="5"/>
      <c r="N701" s="5"/>
      <c r="O701" s="5"/>
      <c r="P701" s="5"/>
      <c r="Q701" s="5"/>
      <c r="R701" s="5"/>
      <c r="S701" s="5"/>
      <c r="T701" s="5"/>
      <c r="U701" s="5"/>
      <c r="V701" s="5"/>
      <c r="W701" s="5"/>
      <c r="X701" s="5"/>
      <c r="Y701" s="5"/>
      <c r="Z701" s="5"/>
    </row>
    <row r="702" ht="13.5" customHeight="1">
      <c r="A702" s="5"/>
      <c r="B702" s="5"/>
      <c r="C702" s="6"/>
      <c r="D702" s="5"/>
      <c r="E702" s="5"/>
      <c r="F702" s="5"/>
      <c r="G702" s="5"/>
      <c r="H702" s="5"/>
      <c r="I702" s="5"/>
      <c r="J702" s="5"/>
      <c r="K702" s="5"/>
      <c r="L702" s="5"/>
      <c r="M702" s="5"/>
      <c r="N702" s="5"/>
      <c r="O702" s="5"/>
      <c r="P702" s="5"/>
      <c r="Q702" s="5"/>
      <c r="R702" s="5"/>
      <c r="S702" s="5"/>
      <c r="T702" s="5"/>
      <c r="U702" s="5"/>
      <c r="V702" s="5"/>
      <c r="W702" s="5"/>
      <c r="X702" s="5"/>
      <c r="Y702" s="5"/>
      <c r="Z702" s="5"/>
    </row>
    <row r="703" ht="13.5" customHeight="1">
      <c r="A703" s="5"/>
      <c r="B703" s="5"/>
      <c r="C703" s="6"/>
      <c r="D703" s="5"/>
      <c r="E703" s="5"/>
      <c r="F703" s="5"/>
      <c r="G703" s="5"/>
      <c r="H703" s="5"/>
      <c r="I703" s="5"/>
      <c r="J703" s="5"/>
      <c r="K703" s="5"/>
      <c r="L703" s="5"/>
      <c r="M703" s="5"/>
      <c r="N703" s="5"/>
      <c r="O703" s="5"/>
      <c r="P703" s="5"/>
      <c r="Q703" s="5"/>
      <c r="R703" s="5"/>
      <c r="S703" s="5"/>
      <c r="T703" s="5"/>
      <c r="U703" s="5"/>
      <c r="V703" s="5"/>
      <c r="W703" s="5"/>
      <c r="X703" s="5"/>
      <c r="Y703" s="5"/>
      <c r="Z703" s="5"/>
    </row>
    <row r="704" ht="13.5" customHeight="1">
      <c r="A704" s="5"/>
      <c r="B704" s="5"/>
      <c r="C704" s="6"/>
      <c r="D704" s="5"/>
      <c r="E704" s="5"/>
      <c r="F704" s="5"/>
      <c r="G704" s="5"/>
      <c r="H704" s="5"/>
      <c r="I704" s="5"/>
      <c r="J704" s="5"/>
      <c r="K704" s="5"/>
      <c r="L704" s="5"/>
      <c r="M704" s="5"/>
      <c r="N704" s="5"/>
      <c r="O704" s="5"/>
      <c r="P704" s="5"/>
      <c r="Q704" s="5"/>
      <c r="R704" s="5"/>
      <c r="S704" s="5"/>
      <c r="T704" s="5"/>
      <c r="U704" s="5"/>
      <c r="V704" s="5"/>
      <c r="W704" s="5"/>
      <c r="X704" s="5"/>
      <c r="Y704" s="5"/>
      <c r="Z704" s="5"/>
    </row>
    <row r="705" ht="13.5" customHeight="1">
      <c r="A705" s="5"/>
      <c r="B705" s="5"/>
      <c r="C705" s="6"/>
      <c r="D705" s="5"/>
      <c r="E705" s="5"/>
      <c r="F705" s="5"/>
      <c r="G705" s="5"/>
      <c r="H705" s="5"/>
      <c r="I705" s="5"/>
      <c r="J705" s="5"/>
      <c r="K705" s="5"/>
      <c r="L705" s="5"/>
      <c r="M705" s="5"/>
      <c r="N705" s="5"/>
      <c r="O705" s="5"/>
      <c r="P705" s="5"/>
      <c r="Q705" s="5"/>
      <c r="R705" s="5"/>
      <c r="S705" s="5"/>
      <c r="T705" s="5"/>
      <c r="U705" s="5"/>
      <c r="V705" s="5"/>
      <c r="W705" s="5"/>
      <c r="X705" s="5"/>
      <c r="Y705" s="5"/>
      <c r="Z705" s="5"/>
    </row>
    <row r="706" ht="13.5" customHeight="1">
      <c r="A706" s="5"/>
      <c r="B706" s="5"/>
      <c r="C706" s="6"/>
      <c r="D706" s="5"/>
      <c r="E706" s="5"/>
      <c r="F706" s="5"/>
      <c r="G706" s="5"/>
      <c r="H706" s="5"/>
      <c r="I706" s="5"/>
      <c r="J706" s="5"/>
      <c r="K706" s="5"/>
      <c r="L706" s="5"/>
      <c r="M706" s="5"/>
      <c r="N706" s="5"/>
      <c r="O706" s="5"/>
      <c r="P706" s="5"/>
      <c r="Q706" s="5"/>
      <c r="R706" s="5"/>
      <c r="S706" s="5"/>
      <c r="T706" s="5"/>
      <c r="U706" s="5"/>
      <c r="V706" s="5"/>
      <c r="W706" s="5"/>
      <c r="X706" s="5"/>
      <c r="Y706" s="5"/>
      <c r="Z706" s="5"/>
    </row>
    <row r="707" ht="13.5" customHeight="1">
      <c r="A707" s="5"/>
      <c r="B707" s="5"/>
      <c r="C707" s="6"/>
      <c r="D707" s="5"/>
      <c r="E707" s="5"/>
      <c r="F707" s="5"/>
      <c r="G707" s="5"/>
      <c r="H707" s="5"/>
      <c r="I707" s="5"/>
      <c r="J707" s="5"/>
      <c r="K707" s="5"/>
      <c r="L707" s="5"/>
      <c r="M707" s="5"/>
      <c r="N707" s="5"/>
      <c r="O707" s="5"/>
      <c r="P707" s="5"/>
      <c r="Q707" s="5"/>
      <c r="R707" s="5"/>
      <c r="S707" s="5"/>
      <c r="T707" s="5"/>
      <c r="U707" s="5"/>
      <c r="V707" s="5"/>
      <c r="W707" s="5"/>
      <c r="X707" s="5"/>
      <c r="Y707" s="5"/>
      <c r="Z707" s="5"/>
    </row>
    <row r="708" ht="13.5" customHeight="1">
      <c r="A708" s="5"/>
      <c r="B708" s="5"/>
      <c r="C708" s="6"/>
      <c r="D708" s="5"/>
      <c r="E708" s="5"/>
      <c r="F708" s="5"/>
      <c r="G708" s="5"/>
      <c r="H708" s="5"/>
      <c r="I708" s="5"/>
      <c r="J708" s="5"/>
      <c r="K708" s="5"/>
      <c r="L708" s="5"/>
      <c r="M708" s="5"/>
      <c r="N708" s="5"/>
      <c r="O708" s="5"/>
      <c r="P708" s="5"/>
      <c r="Q708" s="5"/>
      <c r="R708" s="5"/>
      <c r="S708" s="5"/>
      <c r="T708" s="5"/>
      <c r="U708" s="5"/>
      <c r="V708" s="5"/>
      <c r="W708" s="5"/>
      <c r="X708" s="5"/>
      <c r="Y708" s="5"/>
      <c r="Z708" s="5"/>
    </row>
    <row r="709" ht="13.5" customHeight="1">
      <c r="A709" s="5"/>
      <c r="B709" s="5"/>
      <c r="C709" s="6"/>
      <c r="D709" s="5"/>
      <c r="E709" s="5"/>
      <c r="F709" s="5"/>
      <c r="G709" s="5"/>
      <c r="H709" s="5"/>
      <c r="I709" s="5"/>
      <c r="J709" s="5"/>
      <c r="K709" s="5"/>
      <c r="L709" s="5"/>
      <c r="M709" s="5"/>
      <c r="N709" s="5"/>
      <c r="O709" s="5"/>
      <c r="P709" s="5"/>
      <c r="Q709" s="5"/>
      <c r="R709" s="5"/>
      <c r="S709" s="5"/>
      <c r="T709" s="5"/>
      <c r="U709" s="5"/>
      <c r="V709" s="5"/>
      <c r="W709" s="5"/>
      <c r="X709" s="5"/>
      <c r="Y709" s="5"/>
      <c r="Z709" s="5"/>
    </row>
    <row r="710" ht="13.5" customHeight="1">
      <c r="A710" s="5"/>
      <c r="B710" s="5"/>
      <c r="C710" s="6"/>
      <c r="D710" s="5"/>
      <c r="E710" s="5"/>
      <c r="F710" s="5"/>
      <c r="G710" s="5"/>
      <c r="H710" s="5"/>
      <c r="I710" s="5"/>
      <c r="J710" s="5"/>
      <c r="K710" s="5"/>
      <c r="L710" s="5"/>
      <c r="M710" s="5"/>
      <c r="N710" s="5"/>
      <c r="O710" s="5"/>
      <c r="P710" s="5"/>
      <c r="Q710" s="5"/>
      <c r="R710" s="5"/>
      <c r="S710" s="5"/>
      <c r="T710" s="5"/>
      <c r="U710" s="5"/>
      <c r="V710" s="5"/>
      <c r="W710" s="5"/>
      <c r="X710" s="5"/>
      <c r="Y710" s="5"/>
      <c r="Z710" s="5"/>
    </row>
    <row r="711" ht="13.5" customHeight="1">
      <c r="A711" s="5"/>
      <c r="B711" s="5"/>
      <c r="C711" s="6"/>
      <c r="D711" s="5"/>
      <c r="E711" s="5"/>
      <c r="F711" s="5"/>
      <c r="G711" s="5"/>
      <c r="H711" s="5"/>
      <c r="I711" s="5"/>
      <c r="J711" s="5"/>
      <c r="K711" s="5"/>
      <c r="L711" s="5"/>
      <c r="M711" s="5"/>
      <c r="N711" s="5"/>
      <c r="O711" s="5"/>
      <c r="P711" s="5"/>
      <c r="Q711" s="5"/>
      <c r="R711" s="5"/>
      <c r="S711" s="5"/>
      <c r="T711" s="5"/>
      <c r="U711" s="5"/>
      <c r="V711" s="5"/>
      <c r="W711" s="5"/>
      <c r="X711" s="5"/>
      <c r="Y711" s="5"/>
      <c r="Z711" s="5"/>
    </row>
    <row r="712" ht="13.5" customHeight="1">
      <c r="A712" s="5"/>
      <c r="B712" s="5"/>
      <c r="C712" s="6"/>
      <c r="D712" s="5"/>
      <c r="E712" s="5"/>
      <c r="F712" s="5"/>
      <c r="G712" s="5"/>
      <c r="H712" s="5"/>
      <c r="I712" s="5"/>
      <c r="J712" s="5"/>
      <c r="K712" s="5"/>
      <c r="L712" s="5"/>
      <c r="M712" s="5"/>
      <c r="N712" s="5"/>
      <c r="O712" s="5"/>
      <c r="P712" s="5"/>
      <c r="Q712" s="5"/>
      <c r="R712" s="5"/>
      <c r="S712" s="5"/>
      <c r="T712" s="5"/>
      <c r="U712" s="5"/>
      <c r="V712" s="5"/>
      <c r="W712" s="5"/>
      <c r="X712" s="5"/>
      <c r="Y712" s="5"/>
      <c r="Z712" s="5"/>
    </row>
    <row r="713" ht="13.5" customHeight="1">
      <c r="A713" s="5"/>
      <c r="B713" s="5"/>
      <c r="C713" s="6"/>
      <c r="D713" s="5"/>
      <c r="E713" s="5"/>
      <c r="F713" s="5"/>
      <c r="G713" s="5"/>
      <c r="H713" s="5"/>
      <c r="I713" s="5"/>
      <c r="J713" s="5"/>
      <c r="K713" s="5"/>
      <c r="L713" s="5"/>
      <c r="M713" s="5"/>
      <c r="N713" s="5"/>
      <c r="O713" s="5"/>
      <c r="P713" s="5"/>
      <c r="Q713" s="5"/>
      <c r="R713" s="5"/>
      <c r="S713" s="5"/>
      <c r="T713" s="5"/>
      <c r="U713" s="5"/>
      <c r="V713" s="5"/>
      <c r="W713" s="5"/>
      <c r="X713" s="5"/>
      <c r="Y713" s="5"/>
      <c r="Z713" s="5"/>
    </row>
    <row r="714" ht="13.5" customHeight="1">
      <c r="A714" s="5"/>
      <c r="B714" s="5"/>
      <c r="C714" s="6"/>
      <c r="D714" s="5"/>
      <c r="E714" s="5"/>
      <c r="F714" s="5"/>
      <c r="G714" s="5"/>
      <c r="H714" s="5"/>
      <c r="I714" s="5"/>
      <c r="J714" s="5"/>
      <c r="K714" s="5"/>
      <c r="L714" s="5"/>
      <c r="M714" s="5"/>
      <c r="N714" s="5"/>
      <c r="O714" s="5"/>
      <c r="P714" s="5"/>
      <c r="Q714" s="5"/>
      <c r="R714" s="5"/>
      <c r="S714" s="5"/>
      <c r="T714" s="5"/>
      <c r="U714" s="5"/>
      <c r="V714" s="5"/>
      <c r="W714" s="5"/>
      <c r="X714" s="5"/>
      <c r="Y714" s="5"/>
      <c r="Z714" s="5"/>
    </row>
    <row r="715" ht="13.5" customHeight="1">
      <c r="A715" s="5"/>
      <c r="B715" s="5"/>
      <c r="C715" s="6"/>
      <c r="D715" s="5"/>
      <c r="E715" s="5"/>
      <c r="F715" s="5"/>
      <c r="G715" s="5"/>
      <c r="H715" s="5"/>
      <c r="I715" s="5"/>
      <c r="J715" s="5"/>
      <c r="K715" s="5"/>
      <c r="L715" s="5"/>
      <c r="M715" s="5"/>
      <c r="N715" s="5"/>
      <c r="O715" s="5"/>
      <c r="P715" s="5"/>
      <c r="Q715" s="5"/>
      <c r="R715" s="5"/>
      <c r="S715" s="5"/>
      <c r="T715" s="5"/>
      <c r="U715" s="5"/>
      <c r="V715" s="5"/>
      <c r="W715" s="5"/>
      <c r="X715" s="5"/>
      <c r="Y715" s="5"/>
      <c r="Z715" s="5"/>
    </row>
    <row r="716" ht="13.5" customHeight="1">
      <c r="A716" s="5"/>
      <c r="B716" s="5"/>
      <c r="C716" s="6"/>
      <c r="D716" s="5"/>
      <c r="E716" s="5"/>
      <c r="F716" s="5"/>
      <c r="G716" s="5"/>
      <c r="H716" s="5"/>
      <c r="I716" s="5"/>
      <c r="J716" s="5"/>
      <c r="K716" s="5"/>
      <c r="L716" s="5"/>
      <c r="M716" s="5"/>
      <c r="N716" s="5"/>
      <c r="O716" s="5"/>
      <c r="P716" s="5"/>
      <c r="Q716" s="5"/>
      <c r="R716" s="5"/>
      <c r="S716" s="5"/>
      <c r="T716" s="5"/>
      <c r="U716" s="5"/>
      <c r="V716" s="5"/>
      <c r="W716" s="5"/>
      <c r="X716" s="5"/>
      <c r="Y716" s="5"/>
      <c r="Z716" s="5"/>
    </row>
    <row r="717" ht="13.5" customHeight="1">
      <c r="A717" s="5"/>
      <c r="B717" s="5"/>
      <c r="C717" s="6"/>
      <c r="D717" s="5"/>
      <c r="E717" s="5"/>
      <c r="F717" s="5"/>
      <c r="G717" s="5"/>
      <c r="H717" s="5"/>
      <c r="I717" s="5"/>
      <c r="J717" s="5"/>
      <c r="K717" s="5"/>
      <c r="L717" s="5"/>
      <c r="M717" s="5"/>
      <c r="N717" s="5"/>
      <c r="O717" s="5"/>
      <c r="P717" s="5"/>
      <c r="Q717" s="5"/>
      <c r="R717" s="5"/>
      <c r="S717" s="5"/>
      <c r="T717" s="5"/>
      <c r="U717" s="5"/>
      <c r="V717" s="5"/>
      <c r="W717" s="5"/>
      <c r="X717" s="5"/>
      <c r="Y717" s="5"/>
      <c r="Z717" s="5"/>
    </row>
    <row r="718" ht="13.5" customHeight="1">
      <c r="A718" s="5"/>
      <c r="B718" s="5"/>
      <c r="C718" s="6"/>
      <c r="D718" s="5"/>
      <c r="E718" s="5"/>
      <c r="F718" s="5"/>
      <c r="G718" s="5"/>
      <c r="H718" s="5"/>
      <c r="I718" s="5"/>
      <c r="J718" s="5"/>
      <c r="K718" s="5"/>
      <c r="L718" s="5"/>
      <c r="M718" s="5"/>
      <c r="N718" s="5"/>
      <c r="O718" s="5"/>
      <c r="P718" s="5"/>
      <c r="Q718" s="5"/>
      <c r="R718" s="5"/>
      <c r="S718" s="5"/>
      <c r="T718" s="5"/>
      <c r="U718" s="5"/>
      <c r="V718" s="5"/>
      <c r="W718" s="5"/>
      <c r="X718" s="5"/>
      <c r="Y718" s="5"/>
      <c r="Z718" s="5"/>
    </row>
    <row r="719" ht="13.5" customHeight="1">
      <c r="A719" s="5"/>
      <c r="B719" s="5"/>
      <c r="C719" s="6"/>
      <c r="D719" s="5"/>
      <c r="E719" s="5"/>
      <c r="F719" s="5"/>
      <c r="G719" s="5"/>
      <c r="H719" s="5"/>
      <c r="I719" s="5"/>
      <c r="J719" s="5"/>
      <c r="K719" s="5"/>
      <c r="L719" s="5"/>
      <c r="M719" s="5"/>
      <c r="N719" s="5"/>
      <c r="O719" s="5"/>
      <c r="P719" s="5"/>
      <c r="Q719" s="5"/>
      <c r="R719" s="5"/>
      <c r="S719" s="5"/>
      <c r="T719" s="5"/>
      <c r="U719" s="5"/>
      <c r="V719" s="5"/>
      <c r="W719" s="5"/>
      <c r="X719" s="5"/>
      <c r="Y719" s="5"/>
      <c r="Z719" s="5"/>
    </row>
    <row r="720" ht="13.5" customHeight="1">
      <c r="A720" s="5"/>
      <c r="B720" s="5"/>
      <c r="C720" s="6"/>
      <c r="D720" s="5"/>
      <c r="E720" s="5"/>
      <c r="F720" s="5"/>
      <c r="G720" s="5"/>
      <c r="H720" s="5"/>
      <c r="I720" s="5"/>
      <c r="J720" s="5"/>
      <c r="K720" s="5"/>
      <c r="L720" s="5"/>
      <c r="M720" s="5"/>
      <c r="N720" s="5"/>
      <c r="O720" s="5"/>
      <c r="P720" s="5"/>
      <c r="Q720" s="5"/>
      <c r="R720" s="5"/>
      <c r="S720" s="5"/>
      <c r="T720" s="5"/>
      <c r="U720" s="5"/>
      <c r="V720" s="5"/>
      <c r="W720" s="5"/>
      <c r="X720" s="5"/>
      <c r="Y720" s="5"/>
      <c r="Z720" s="5"/>
    </row>
    <row r="721" ht="13.5" customHeight="1">
      <c r="A721" s="5"/>
      <c r="B721" s="5"/>
      <c r="C721" s="6"/>
      <c r="D721" s="5"/>
      <c r="E721" s="5"/>
      <c r="F721" s="5"/>
      <c r="G721" s="5"/>
      <c r="H721" s="5"/>
      <c r="I721" s="5"/>
      <c r="J721" s="5"/>
      <c r="K721" s="5"/>
      <c r="L721" s="5"/>
      <c r="M721" s="5"/>
      <c r="N721" s="5"/>
      <c r="O721" s="5"/>
      <c r="P721" s="5"/>
      <c r="Q721" s="5"/>
      <c r="R721" s="5"/>
      <c r="S721" s="5"/>
      <c r="T721" s="5"/>
      <c r="U721" s="5"/>
      <c r="V721" s="5"/>
      <c r="W721" s="5"/>
      <c r="X721" s="5"/>
      <c r="Y721" s="5"/>
      <c r="Z721" s="5"/>
    </row>
    <row r="722" ht="13.5" customHeight="1">
      <c r="A722" s="5"/>
      <c r="B722" s="5"/>
      <c r="C722" s="6"/>
      <c r="D722" s="5"/>
      <c r="E722" s="5"/>
      <c r="F722" s="5"/>
      <c r="G722" s="5"/>
      <c r="H722" s="5"/>
      <c r="I722" s="5"/>
      <c r="J722" s="5"/>
      <c r="K722" s="5"/>
      <c r="L722" s="5"/>
      <c r="M722" s="5"/>
      <c r="N722" s="5"/>
      <c r="O722" s="5"/>
      <c r="P722" s="5"/>
      <c r="Q722" s="5"/>
      <c r="R722" s="5"/>
      <c r="S722" s="5"/>
      <c r="T722" s="5"/>
      <c r="U722" s="5"/>
      <c r="V722" s="5"/>
      <c r="W722" s="5"/>
      <c r="X722" s="5"/>
      <c r="Y722" s="5"/>
      <c r="Z722" s="5"/>
    </row>
    <row r="723" ht="13.5" customHeight="1">
      <c r="A723" s="5"/>
      <c r="B723" s="5"/>
      <c r="C723" s="6"/>
      <c r="D723" s="5"/>
      <c r="E723" s="5"/>
      <c r="F723" s="5"/>
      <c r="G723" s="5"/>
      <c r="H723" s="5"/>
      <c r="I723" s="5"/>
      <c r="J723" s="5"/>
      <c r="K723" s="5"/>
      <c r="L723" s="5"/>
      <c r="M723" s="5"/>
      <c r="N723" s="5"/>
      <c r="O723" s="5"/>
      <c r="P723" s="5"/>
      <c r="Q723" s="5"/>
      <c r="R723" s="5"/>
      <c r="S723" s="5"/>
      <c r="T723" s="5"/>
      <c r="U723" s="5"/>
      <c r="V723" s="5"/>
      <c r="W723" s="5"/>
      <c r="X723" s="5"/>
      <c r="Y723" s="5"/>
      <c r="Z723" s="5"/>
    </row>
    <row r="724" ht="13.5" customHeight="1">
      <c r="A724" s="5"/>
      <c r="B724" s="5"/>
      <c r="C724" s="6"/>
      <c r="D724" s="5"/>
      <c r="E724" s="5"/>
      <c r="F724" s="5"/>
      <c r="G724" s="5"/>
      <c r="H724" s="5"/>
      <c r="I724" s="5"/>
      <c r="J724" s="5"/>
      <c r="K724" s="5"/>
      <c r="L724" s="5"/>
      <c r="M724" s="5"/>
      <c r="N724" s="5"/>
      <c r="O724" s="5"/>
      <c r="P724" s="5"/>
      <c r="Q724" s="5"/>
      <c r="R724" s="5"/>
      <c r="S724" s="5"/>
      <c r="T724" s="5"/>
      <c r="U724" s="5"/>
      <c r="V724" s="5"/>
      <c r="W724" s="5"/>
      <c r="X724" s="5"/>
      <c r="Y724" s="5"/>
      <c r="Z724" s="5"/>
    </row>
    <row r="725" ht="13.5" customHeight="1">
      <c r="A725" s="5"/>
      <c r="B725" s="5"/>
      <c r="C725" s="6"/>
      <c r="D725" s="5"/>
      <c r="E725" s="5"/>
      <c r="F725" s="5"/>
      <c r="G725" s="5"/>
      <c r="H725" s="5"/>
      <c r="I725" s="5"/>
      <c r="J725" s="5"/>
      <c r="K725" s="5"/>
      <c r="L725" s="5"/>
      <c r="M725" s="5"/>
      <c r="N725" s="5"/>
      <c r="O725" s="5"/>
      <c r="P725" s="5"/>
      <c r="Q725" s="5"/>
      <c r="R725" s="5"/>
      <c r="S725" s="5"/>
      <c r="T725" s="5"/>
      <c r="U725" s="5"/>
      <c r="V725" s="5"/>
      <c r="W725" s="5"/>
      <c r="X725" s="5"/>
      <c r="Y725" s="5"/>
      <c r="Z725" s="5"/>
    </row>
    <row r="726" ht="13.5" customHeight="1">
      <c r="A726" s="5"/>
      <c r="B726" s="5"/>
      <c r="C726" s="6"/>
      <c r="D726" s="5"/>
      <c r="E726" s="5"/>
      <c r="F726" s="5"/>
      <c r="G726" s="5"/>
      <c r="H726" s="5"/>
      <c r="I726" s="5"/>
      <c r="J726" s="5"/>
      <c r="K726" s="5"/>
      <c r="L726" s="5"/>
      <c r="M726" s="5"/>
      <c r="N726" s="5"/>
      <c r="O726" s="5"/>
      <c r="P726" s="5"/>
      <c r="Q726" s="5"/>
      <c r="R726" s="5"/>
      <c r="S726" s="5"/>
      <c r="T726" s="5"/>
      <c r="U726" s="5"/>
      <c r="V726" s="5"/>
      <c r="W726" s="5"/>
      <c r="X726" s="5"/>
      <c r="Y726" s="5"/>
      <c r="Z726" s="5"/>
    </row>
    <row r="727" ht="13.5" customHeight="1">
      <c r="A727" s="5"/>
      <c r="B727" s="5"/>
      <c r="C727" s="6"/>
      <c r="D727" s="5"/>
      <c r="E727" s="5"/>
      <c r="F727" s="5"/>
      <c r="G727" s="5"/>
      <c r="H727" s="5"/>
      <c r="I727" s="5"/>
      <c r="J727" s="5"/>
      <c r="K727" s="5"/>
      <c r="L727" s="5"/>
      <c r="M727" s="5"/>
      <c r="N727" s="5"/>
      <c r="O727" s="5"/>
      <c r="P727" s="5"/>
      <c r="Q727" s="5"/>
      <c r="R727" s="5"/>
      <c r="S727" s="5"/>
      <c r="T727" s="5"/>
      <c r="U727" s="5"/>
      <c r="V727" s="5"/>
      <c r="W727" s="5"/>
      <c r="X727" s="5"/>
      <c r="Y727" s="5"/>
      <c r="Z727" s="5"/>
    </row>
    <row r="728" ht="13.5" customHeight="1">
      <c r="A728" s="5"/>
      <c r="B728" s="5"/>
      <c r="C728" s="6"/>
      <c r="D728" s="5"/>
      <c r="E728" s="5"/>
      <c r="F728" s="5"/>
      <c r="G728" s="5"/>
      <c r="H728" s="5"/>
      <c r="I728" s="5"/>
      <c r="J728" s="5"/>
      <c r="K728" s="5"/>
      <c r="L728" s="5"/>
      <c r="M728" s="5"/>
      <c r="N728" s="5"/>
      <c r="O728" s="5"/>
      <c r="P728" s="5"/>
      <c r="Q728" s="5"/>
      <c r="R728" s="5"/>
      <c r="S728" s="5"/>
      <c r="T728" s="5"/>
      <c r="U728" s="5"/>
      <c r="V728" s="5"/>
      <c r="W728" s="5"/>
      <c r="X728" s="5"/>
      <c r="Y728" s="5"/>
      <c r="Z728" s="5"/>
    </row>
    <row r="729" ht="13.5" customHeight="1">
      <c r="A729" s="5"/>
      <c r="B729" s="5"/>
      <c r="C729" s="6"/>
      <c r="D729" s="5"/>
      <c r="E729" s="5"/>
      <c r="F729" s="5"/>
      <c r="G729" s="5"/>
      <c r="H729" s="5"/>
      <c r="I729" s="5"/>
      <c r="J729" s="5"/>
      <c r="K729" s="5"/>
      <c r="L729" s="5"/>
      <c r="M729" s="5"/>
      <c r="N729" s="5"/>
      <c r="O729" s="5"/>
      <c r="P729" s="5"/>
      <c r="Q729" s="5"/>
      <c r="R729" s="5"/>
      <c r="S729" s="5"/>
      <c r="T729" s="5"/>
      <c r="U729" s="5"/>
      <c r="V729" s="5"/>
      <c r="W729" s="5"/>
      <c r="X729" s="5"/>
      <c r="Y729" s="5"/>
      <c r="Z729" s="5"/>
    </row>
    <row r="730" ht="13.5" customHeight="1">
      <c r="A730" s="5"/>
      <c r="B730" s="5"/>
      <c r="C730" s="6"/>
      <c r="D730" s="5"/>
      <c r="E730" s="5"/>
      <c r="F730" s="5"/>
      <c r="G730" s="5"/>
      <c r="H730" s="5"/>
      <c r="I730" s="5"/>
      <c r="J730" s="5"/>
      <c r="K730" s="5"/>
      <c r="L730" s="5"/>
      <c r="M730" s="5"/>
      <c r="N730" s="5"/>
      <c r="O730" s="5"/>
      <c r="P730" s="5"/>
      <c r="Q730" s="5"/>
      <c r="R730" s="5"/>
      <c r="S730" s="5"/>
      <c r="T730" s="5"/>
      <c r="U730" s="5"/>
      <c r="V730" s="5"/>
      <c r="W730" s="5"/>
      <c r="X730" s="5"/>
      <c r="Y730" s="5"/>
      <c r="Z730" s="5"/>
    </row>
    <row r="731" ht="13.5" customHeight="1">
      <c r="A731" s="5"/>
      <c r="B731" s="5"/>
      <c r="C731" s="6"/>
      <c r="D731" s="5"/>
      <c r="E731" s="5"/>
      <c r="F731" s="5"/>
      <c r="G731" s="5"/>
      <c r="H731" s="5"/>
      <c r="I731" s="5"/>
      <c r="J731" s="5"/>
      <c r="K731" s="5"/>
      <c r="L731" s="5"/>
      <c r="M731" s="5"/>
      <c r="N731" s="5"/>
      <c r="O731" s="5"/>
      <c r="P731" s="5"/>
      <c r="Q731" s="5"/>
      <c r="R731" s="5"/>
      <c r="S731" s="5"/>
      <c r="T731" s="5"/>
      <c r="U731" s="5"/>
      <c r="V731" s="5"/>
      <c r="W731" s="5"/>
      <c r="X731" s="5"/>
      <c r="Y731" s="5"/>
      <c r="Z731" s="5"/>
    </row>
    <row r="732" ht="13.5" customHeight="1">
      <c r="A732" s="5"/>
      <c r="B732" s="5"/>
      <c r="C732" s="6"/>
      <c r="D732" s="5"/>
      <c r="E732" s="5"/>
      <c r="F732" s="5"/>
      <c r="G732" s="5"/>
      <c r="H732" s="5"/>
      <c r="I732" s="5"/>
      <c r="J732" s="5"/>
      <c r="K732" s="5"/>
      <c r="L732" s="5"/>
      <c r="M732" s="5"/>
      <c r="N732" s="5"/>
      <c r="O732" s="5"/>
      <c r="P732" s="5"/>
      <c r="Q732" s="5"/>
      <c r="R732" s="5"/>
      <c r="S732" s="5"/>
      <c r="T732" s="5"/>
      <c r="U732" s="5"/>
      <c r="V732" s="5"/>
      <c r="W732" s="5"/>
      <c r="X732" s="5"/>
      <c r="Y732" s="5"/>
      <c r="Z732" s="5"/>
    </row>
    <row r="733" ht="13.5" customHeight="1">
      <c r="A733" s="5"/>
      <c r="B733" s="5"/>
      <c r="C733" s="6"/>
      <c r="D733" s="5"/>
      <c r="E733" s="5"/>
      <c r="F733" s="5"/>
      <c r="G733" s="5"/>
      <c r="H733" s="5"/>
      <c r="I733" s="5"/>
      <c r="J733" s="5"/>
      <c r="K733" s="5"/>
      <c r="L733" s="5"/>
      <c r="M733" s="5"/>
      <c r="N733" s="5"/>
      <c r="O733" s="5"/>
      <c r="P733" s="5"/>
      <c r="Q733" s="5"/>
      <c r="R733" s="5"/>
      <c r="S733" s="5"/>
      <c r="T733" s="5"/>
      <c r="U733" s="5"/>
      <c r="V733" s="5"/>
      <c r="W733" s="5"/>
      <c r="X733" s="5"/>
      <c r="Y733" s="5"/>
      <c r="Z733" s="5"/>
    </row>
    <row r="734" ht="13.5" customHeight="1">
      <c r="A734" s="5"/>
      <c r="B734" s="5"/>
      <c r="C734" s="6"/>
      <c r="D734" s="5"/>
      <c r="E734" s="5"/>
      <c r="F734" s="5"/>
      <c r="G734" s="5"/>
      <c r="H734" s="5"/>
      <c r="I734" s="5"/>
      <c r="J734" s="5"/>
      <c r="K734" s="5"/>
      <c r="L734" s="5"/>
      <c r="M734" s="5"/>
      <c r="N734" s="5"/>
      <c r="O734" s="5"/>
      <c r="P734" s="5"/>
      <c r="Q734" s="5"/>
      <c r="R734" s="5"/>
      <c r="S734" s="5"/>
      <c r="T734" s="5"/>
      <c r="U734" s="5"/>
      <c r="V734" s="5"/>
      <c r="W734" s="5"/>
      <c r="X734" s="5"/>
      <c r="Y734" s="5"/>
      <c r="Z734" s="5"/>
    </row>
    <row r="735" ht="13.5" customHeight="1">
      <c r="A735" s="5"/>
      <c r="B735" s="5"/>
      <c r="C735" s="6"/>
      <c r="D735" s="5"/>
      <c r="E735" s="5"/>
      <c r="F735" s="5"/>
      <c r="G735" s="5"/>
      <c r="H735" s="5"/>
      <c r="I735" s="5"/>
      <c r="J735" s="5"/>
      <c r="K735" s="5"/>
      <c r="L735" s="5"/>
      <c r="M735" s="5"/>
      <c r="N735" s="5"/>
      <c r="O735" s="5"/>
      <c r="P735" s="5"/>
      <c r="Q735" s="5"/>
      <c r="R735" s="5"/>
      <c r="S735" s="5"/>
      <c r="T735" s="5"/>
      <c r="U735" s="5"/>
      <c r="V735" s="5"/>
      <c r="W735" s="5"/>
      <c r="X735" s="5"/>
      <c r="Y735" s="5"/>
      <c r="Z735" s="5"/>
    </row>
    <row r="736" ht="13.5" customHeight="1">
      <c r="A736" s="5"/>
      <c r="B736" s="5"/>
      <c r="C736" s="6"/>
      <c r="D736" s="5"/>
      <c r="E736" s="5"/>
      <c r="F736" s="5"/>
      <c r="G736" s="5"/>
      <c r="H736" s="5"/>
      <c r="I736" s="5"/>
      <c r="J736" s="5"/>
      <c r="K736" s="5"/>
      <c r="L736" s="5"/>
      <c r="M736" s="5"/>
      <c r="N736" s="5"/>
      <c r="O736" s="5"/>
      <c r="P736" s="5"/>
      <c r="Q736" s="5"/>
      <c r="R736" s="5"/>
      <c r="S736" s="5"/>
      <c r="T736" s="5"/>
      <c r="U736" s="5"/>
      <c r="V736" s="5"/>
      <c r="W736" s="5"/>
      <c r="X736" s="5"/>
      <c r="Y736" s="5"/>
      <c r="Z736" s="5"/>
    </row>
    <row r="737" ht="13.5" customHeight="1">
      <c r="A737" s="5"/>
      <c r="B737" s="5"/>
      <c r="C737" s="6"/>
      <c r="D737" s="5"/>
      <c r="E737" s="5"/>
      <c r="F737" s="5"/>
      <c r="G737" s="5"/>
      <c r="H737" s="5"/>
      <c r="I737" s="5"/>
      <c r="J737" s="5"/>
      <c r="K737" s="5"/>
      <c r="L737" s="5"/>
      <c r="M737" s="5"/>
      <c r="N737" s="5"/>
      <c r="O737" s="5"/>
      <c r="P737" s="5"/>
      <c r="Q737" s="5"/>
      <c r="R737" s="5"/>
      <c r="S737" s="5"/>
      <c r="T737" s="5"/>
      <c r="U737" s="5"/>
      <c r="V737" s="5"/>
      <c r="W737" s="5"/>
      <c r="X737" s="5"/>
      <c r="Y737" s="5"/>
      <c r="Z737" s="5"/>
    </row>
    <row r="738" ht="13.5" customHeight="1">
      <c r="A738" s="5"/>
      <c r="B738" s="5"/>
      <c r="C738" s="6"/>
      <c r="D738" s="5"/>
      <c r="E738" s="5"/>
      <c r="F738" s="5"/>
      <c r="G738" s="5"/>
      <c r="H738" s="5"/>
      <c r="I738" s="5"/>
      <c r="J738" s="5"/>
      <c r="K738" s="5"/>
      <c r="L738" s="5"/>
      <c r="M738" s="5"/>
      <c r="N738" s="5"/>
      <c r="O738" s="5"/>
      <c r="P738" s="5"/>
      <c r="Q738" s="5"/>
      <c r="R738" s="5"/>
      <c r="S738" s="5"/>
      <c r="T738" s="5"/>
      <c r="U738" s="5"/>
      <c r="V738" s="5"/>
      <c r="W738" s="5"/>
      <c r="X738" s="5"/>
      <c r="Y738" s="5"/>
      <c r="Z738" s="5"/>
    </row>
    <row r="739" ht="13.5" customHeight="1">
      <c r="A739" s="5"/>
      <c r="B739" s="5"/>
      <c r="C739" s="6"/>
      <c r="D739" s="5"/>
      <c r="E739" s="5"/>
      <c r="F739" s="5"/>
      <c r="G739" s="5"/>
      <c r="H739" s="5"/>
      <c r="I739" s="5"/>
      <c r="J739" s="5"/>
      <c r="K739" s="5"/>
      <c r="L739" s="5"/>
      <c r="M739" s="5"/>
      <c r="N739" s="5"/>
      <c r="O739" s="5"/>
      <c r="P739" s="5"/>
      <c r="Q739" s="5"/>
      <c r="R739" s="5"/>
      <c r="S739" s="5"/>
      <c r="T739" s="5"/>
      <c r="U739" s="5"/>
      <c r="V739" s="5"/>
      <c r="W739" s="5"/>
      <c r="X739" s="5"/>
      <c r="Y739" s="5"/>
      <c r="Z739" s="5"/>
    </row>
    <row r="740" ht="13.5" customHeight="1">
      <c r="A740" s="5"/>
      <c r="B740" s="5"/>
      <c r="C740" s="6"/>
      <c r="D740" s="5"/>
      <c r="E740" s="5"/>
      <c r="F740" s="5"/>
      <c r="G740" s="5"/>
      <c r="H740" s="5"/>
      <c r="I740" s="5"/>
      <c r="J740" s="5"/>
      <c r="K740" s="5"/>
      <c r="L740" s="5"/>
      <c r="M740" s="5"/>
      <c r="N740" s="5"/>
      <c r="O740" s="5"/>
      <c r="P740" s="5"/>
      <c r="Q740" s="5"/>
      <c r="R740" s="5"/>
      <c r="S740" s="5"/>
      <c r="T740" s="5"/>
      <c r="U740" s="5"/>
      <c r="V740" s="5"/>
      <c r="W740" s="5"/>
      <c r="X740" s="5"/>
      <c r="Y740" s="5"/>
      <c r="Z740" s="5"/>
    </row>
    <row r="741" ht="13.5" customHeight="1">
      <c r="A741" s="5"/>
      <c r="B741" s="5"/>
      <c r="C741" s="6"/>
      <c r="D741" s="5"/>
      <c r="E741" s="5"/>
      <c r="F741" s="5"/>
      <c r="G741" s="5"/>
      <c r="H741" s="5"/>
      <c r="I741" s="5"/>
      <c r="J741" s="5"/>
      <c r="K741" s="5"/>
      <c r="L741" s="5"/>
      <c r="M741" s="5"/>
      <c r="N741" s="5"/>
      <c r="O741" s="5"/>
      <c r="P741" s="5"/>
      <c r="Q741" s="5"/>
      <c r="R741" s="5"/>
      <c r="S741" s="5"/>
      <c r="T741" s="5"/>
      <c r="U741" s="5"/>
      <c r="V741" s="5"/>
      <c r="W741" s="5"/>
      <c r="X741" s="5"/>
      <c r="Y741" s="5"/>
      <c r="Z741" s="5"/>
    </row>
    <row r="742" ht="13.5" customHeight="1">
      <c r="A742" s="5"/>
      <c r="B742" s="5"/>
      <c r="C742" s="6"/>
      <c r="D742" s="5"/>
      <c r="E742" s="5"/>
      <c r="F742" s="5"/>
      <c r="G742" s="5"/>
      <c r="H742" s="5"/>
      <c r="I742" s="5"/>
      <c r="J742" s="5"/>
      <c r="K742" s="5"/>
      <c r="L742" s="5"/>
      <c r="M742" s="5"/>
      <c r="N742" s="5"/>
      <c r="O742" s="5"/>
      <c r="P742" s="5"/>
      <c r="Q742" s="5"/>
      <c r="R742" s="5"/>
      <c r="S742" s="5"/>
      <c r="T742" s="5"/>
      <c r="U742" s="5"/>
      <c r="V742" s="5"/>
      <c r="W742" s="5"/>
      <c r="X742" s="5"/>
      <c r="Y742" s="5"/>
      <c r="Z742" s="5"/>
    </row>
    <row r="743" ht="13.5" customHeight="1">
      <c r="A743" s="5"/>
      <c r="B743" s="5"/>
      <c r="C743" s="6"/>
      <c r="D743" s="5"/>
      <c r="E743" s="5"/>
      <c r="F743" s="5"/>
      <c r="G743" s="5"/>
      <c r="H743" s="5"/>
      <c r="I743" s="5"/>
      <c r="J743" s="5"/>
      <c r="K743" s="5"/>
      <c r="L743" s="5"/>
      <c r="M743" s="5"/>
      <c r="N743" s="5"/>
      <c r="O743" s="5"/>
      <c r="P743" s="5"/>
      <c r="Q743" s="5"/>
      <c r="R743" s="5"/>
      <c r="S743" s="5"/>
      <c r="T743" s="5"/>
      <c r="U743" s="5"/>
      <c r="V743" s="5"/>
      <c r="W743" s="5"/>
      <c r="X743" s="5"/>
      <c r="Y743" s="5"/>
      <c r="Z743" s="5"/>
    </row>
    <row r="744" ht="13.5" customHeight="1">
      <c r="A744" s="5"/>
      <c r="B744" s="5"/>
      <c r="C744" s="6"/>
      <c r="D744" s="5"/>
      <c r="E744" s="5"/>
      <c r="F744" s="5"/>
      <c r="G744" s="5"/>
      <c r="H744" s="5"/>
      <c r="I744" s="5"/>
      <c r="J744" s="5"/>
      <c r="K744" s="5"/>
      <c r="L744" s="5"/>
      <c r="M744" s="5"/>
      <c r="N744" s="5"/>
      <c r="O744" s="5"/>
      <c r="P744" s="5"/>
      <c r="Q744" s="5"/>
      <c r="R744" s="5"/>
      <c r="S744" s="5"/>
      <c r="T744" s="5"/>
      <c r="U744" s="5"/>
      <c r="V744" s="5"/>
      <c r="W744" s="5"/>
      <c r="X744" s="5"/>
      <c r="Y744" s="5"/>
      <c r="Z744" s="5"/>
    </row>
    <row r="745" ht="13.5" customHeight="1">
      <c r="A745" s="5"/>
      <c r="B745" s="5"/>
      <c r="C745" s="6"/>
      <c r="D745" s="5"/>
      <c r="E745" s="5"/>
      <c r="F745" s="5"/>
      <c r="G745" s="5"/>
      <c r="H745" s="5"/>
      <c r="I745" s="5"/>
      <c r="J745" s="5"/>
      <c r="K745" s="5"/>
      <c r="L745" s="5"/>
      <c r="M745" s="5"/>
      <c r="N745" s="5"/>
      <c r="O745" s="5"/>
      <c r="P745" s="5"/>
      <c r="Q745" s="5"/>
      <c r="R745" s="5"/>
      <c r="S745" s="5"/>
      <c r="T745" s="5"/>
      <c r="U745" s="5"/>
      <c r="V745" s="5"/>
      <c r="W745" s="5"/>
      <c r="X745" s="5"/>
      <c r="Y745" s="5"/>
      <c r="Z745" s="5"/>
    </row>
    <row r="746" ht="13.5" customHeight="1">
      <c r="A746" s="5"/>
      <c r="B746" s="5"/>
      <c r="C746" s="6"/>
      <c r="D746" s="5"/>
      <c r="E746" s="5"/>
      <c r="F746" s="5"/>
      <c r="G746" s="5"/>
      <c r="H746" s="5"/>
      <c r="I746" s="5"/>
      <c r="J746" s="5"/>
      <c r="K746" s="5"/>
      <c r="L746" s="5"/>
      <c r="M746" s="5"/>
      <c r="N746" s="5"/>
      <c r="O746" s="5"/>
      <c r="P746" s="5"/>
      <c r="Q746" s="5"/>
      <c r="R746" s="5"/>
      <c r="S746" s="5"/>
      <c r="T746" s="5"/>
      <c r="U746" s="5"/>
      <c r="V746" s="5"/>
      <c r="W746" s="5"/>
      <c r="X746" s="5"/>
      <c r="Y746" s="5"/>
      <c r="Z746" s="5"/>
    </row>
    <row r="747" ht="13.5" customHeight="1">
      <c r="A747" s="5"/>
      <c r="B747" s="5"/>
      <c r="C747" s="6"/>
      <c r="D747" s="5"/>
      <c r="E747" s="5"/>
      <c r="F747" s="5"/>
      <c r="G747" s="5"/>
      <c r="H747" s="5"/>
      <c r="I747" s="5"/>
      <c r="J747" s="5"/>
      <c r="K747" s="5"/>
      <c r="L747" s="5"/>
      <c r="M747" s="5"/>
      <c r="N747" s="5"/>
      <c r="O747" s="5"/>
      <c r="P747" s="5"/>
      <c r="Q747" s="5"/>
      <c r="R747" s="5"/>
      <c r="S747" s="5"/>
      <c r="T747" s="5"/>
      <c r="U747" s="5"/>
      <c r="V747" s="5"/>
      <c r="W747" s="5"/>
      <c r="X747" s="5"/>
      <c r="Y747" s="5"/>
      <c r="Z747" s="5"/>
    </row>
    <row r="748" ht="13.5" customHeight="1">
      <c r="A748" s="5"/>
      <c r="B748" s="5"/>
      <c r="C748" s="6"/>
      <c r="D748" s="5"/>
      <c r="E748" s="5"/>
      <c r="F748" s="5"/>
      <c r="G748" s="5"/>
      <c r="H748" s="5"/>
      <c r="I748" s="5"/>
      <c r="J748" s="5"/>
      <c r="K748" s="5"/>
      <c r="L748" s="5"/>
      <c r="M748" s="5"/>
      <c r="N748" s="5"/>
      <c r="O748" s="5"/>
      <c r="P748" s="5"/>
      <c r="Q748" s="5"/>
      <c r="R748" s="5"/>
      <c r="S748" s="5"/>
      <c r="T748" s="5"/>
      <c r="U748" s="5"/>
      <c r="V748" s="5"/>
      <c r="W748" s="5"/>
      <c r="X748" s="5"/>
      <c r="Y748" s="5"/>
      <c r="Z748" s="5"/>
    </row>
    <row r="749" ht="13.5" customHeight="1">
      <c r="A749" s="5"/>
      <c r="B749" s="5"/>
      <c r="C749" s="6"/>
      <c r="D749" s="5"/>
      <c r="E749" s="5"/>
      <c r="F749" s="5"/>
      <c r="G749" s="5"/>
      <c r="H749" s="5"/>
      <c r="I749" s="5"/>
      <c r="J749" s="5"/>
      <c r="K749" s="5"/>
      <c r="L749" s="5"/>
      <c r="M749" s="5"/>
      <c r="N749" s="5"/>
      <c r="O749" s="5"/>
      <c r="P749" s="5"/>
      <c r="Q749" s="5"/>
      <c r="R749" s="5"/>
      <c r="S749" s="5"/>
      <c r="T749" s="5"/>
      <c r="U749" s="5"/>
      <c r="V749" s="5"/>
      <c r="W749" s="5"/>
      <c r="X749" s="5"/>
      <c r="Y749" s="5"/>
      <c r="Z749" s="5"/>
    </row>
    <row r="750" ht="13.5" customHeight="1">
      <c r="A750" s="5"/>
      <c r="B750" s="5"/>
      <c r="C750" s="6"/>
      <c r="D750" s="5"/>
      <c r="E750" s="5"/>
      <c r="F750" s="5"/>
      <c r="G750" s="5"/>
      <c r="H750" s="5"/>
      <c r="I750" s="5"/>
      <c r="J750" s="5"/>
      <c r="K750" s="5"/>
      <c r="L750" s="5"/>
      <c r="M750" s="5"/>
      <c r="N750" s="5"/>
      <c r="O750" s="5"/>
      <c r="P750" s="5"/>
      <c r="Q750" s="5"/>
      <c r="R750" s="5"/>
      <c r="S750" s="5"/>
      <c r="T750" s="5"/>
      <c r="U750" s="5"/>
      <c r="V750" s="5"/>
      <c r="W750" s="5"/>
      <c r="X750" s="5"/>
      <c r="Y750" s="5"/>
      <c r="Z750" s="5"/>
    </row>
    <row r="751" ht="13.5" customHeight="1">
      <c r="A751" s="5"/>
      <c r="B751" s="5"/>
      <c r="C751" s="6"/>
      <c r="D751" s="5"/>
      <c r="E751" s="5"/>
      <c r="F751" s="5"/>
      <c r="G751" s="5"/>
      <c r="H751" s="5"/>
      <c r="I751" s="5"/>
      <c r="J751" s="5"/>
      <c r="K751" s="5"/>
      <c r="L751" s="5"/>
      <c r="M751" s="5"/>
      <c r="N751" s="5"/>
      <c r="O751" s="5"/>
      <c r="P751" s="5"/>
      <c r="Q751" s="5"/>
      <c r="R751" s="5"/>
      <c r="S751" s="5"/>
      <c r="T751" s="5"/>
      <c r="U751" s="5"/>
      <c r="V751" s="5"/>
      <c r="W751" s="5"/>
      <c r="X751" s="5"/>
      <c r="Y751" s="5"/>
      <c r="Z751" s="5"/>
    </row>
    <row r="752" ht="13.5" customHeight="1">
      <c r="A752" s="5"/>
      <c r="B752" s="5"/>
      <c r="C752" s="6"/>
      <c r="D752" s="5"/>
      <c r="E752" s="5"/>
      <c r="F752" s="5"/>
      <c r="G752" s="5"/>
      <c r="H752" s="5"/>
      <c r="I752" s="5"/>
      <c r="J752" s="5"/>
      <c r="K752" s="5"/>
      <c r="L752" s="5"/>
      <c r="M752" s="5"/>
      <c r="N752" s="5"/>
      <c r="O752" s="5"/>
      <c r="P752" s="5"/>
      <c r="Q752" s="5"/>
      <c r="R752" s="5"/>
      <c r="S752" s="5"/>
      <c r="T752" s="5"/>
      <c r="U752" s="5"/>
      <c r="V752" s="5"/>
      <c r="W752" s="5"/>
      <c r="X752" s="5"/>
      <c r="Y752" s="5"/>
      <c r="Z752" s="5"/>
    </row>
    <row r="753" ht="13.5" customHeight="1">
      <c r="A753" s="5"/>
      <c r="B753" s="5"/>
      <c r="C753" s="6"/>
      <c r="D753" s="5"/>
      <c r="E753" s="5"/>
      <c r="F753" s="5"/>
      <c r="G753" s="5"/>
      <c r="H753" s="5"/>
      <c r="I753" s="5"/>
      <c r="J753" s="5"/>
      <c r="K753" s="5"/>
      <c r="L753" s="5"/>
      <c r="M753" s="5"/>
      <c r="N753" s="5"/>
      <c r="O753" s="5"/>
      <c r="P753" s="5"/>
      <c r="Q753" s="5"/>
      <c r="R753" s="5"/>
      <c r="S753" s="5"/>
      <c r="T753" s="5"/>
      <c r="U753" s="5"/>
      <c r="V753" s="5"/>
      <c r="W753" s="5"/>
      <c r="X753" s="5"/>
      <c r="Y753" s="5"/>
      <c r="Z753" s="5"/>
    </row>
    <row r="754" ht="13.5" customHeight="1">
      <c r="A754" s="5"/>
      <c r="B754" s="5"/>
      <c r="C754" s="6"/>
      <c r="D754" s="5"/>
      <c r="E754" s="5"/>
      <c r="F754" s="5"/>
      <c r="G754" s="5"/>
      <c r="H754" s="5"/>
      <c r="I754" s="5"/>
      <c r="J754" s="5"/>
      <c r="K754" s="5"/>
      <c r="L754" s="5"/>
      <c r="M754" s="5"/>
      <c r="N754" s="5"/>
      <c r="O754" s="5"/>
      <c r="P754" s="5"/>
      <c r="Q754" s="5"/>
      <c r="R754" s="5"/>
      <c r="S754" s="5"/>
      <c r="T754" s="5"/>
      <c r="U754" s="5"/>
      <c r="V754" s="5"/>
      <c r="W754" s="5"/>
      <c r="X754" s="5"/>
      <c r="Y754" s="5"/>
      <c r="Z754" s="5"/>
    </row>
    <row r="755" ht="13.5" customHeight="1">
      <c r="A755" s="5"/>
      <c r="B755" s="5"/>
      <c r="C755" s="6"/>
      <c r="D755" s="5"/>
      <c r="E755" s="5"/>
      <c r="F755" s="5"/>
      <c r="G755" s="5"/>
      <c r="H755" s="5"/>
      <c r="I755" s="5"/>
      <c r="J755" s="5"/>
      <c r="K755" s="5"/>
      <c r="L755" s="5"/>
      <c r="M755" s="5"/>
      <c r="N755" s="5"/>
      <c r="O755" s="5"/>
      <c r="P755" s="5"/>
      <c r="Q755" s="5"/>
      <c r="R755" s="5"/>
      <c r="S755" s="5"/>
      <c r="T755" s="5"/>
      <c r="U755" s="5"/>
      <c r="V755" s="5"/>
      <c r="W755" s="5"/>
      <c r="X755" s="5"/>
      <c r="Y755" s="5"/>
      <c r="Z755" s="5"/>
    </row>
    <row r="756" ht="13.5" customHeight="1">
      <c r="A756" s="5"/>
      <c r="B756" s="5"/>
      <c r="C756" s="6"/>
      <c r="D756" s="5"/>
      <c r="E756" s="5"/>
      <c r="F756" s="5"/>
      <c r="G756" s="5"/>
      <c r="H756" s="5"/>
      <c r="I756" s="5"/>
      <c r="J756" s="5"/>
      <c r="K756" s="5"/>
      <c r="L756" s="5"/>
      <c r="M756" s="5"/>
      <c r="N756" s="5"/>
      <c r="O756" s="5"/>
      <c r="P756" s="5"/>
      <c r="Q756" s="5"/>
      <c r="R756" s="5"/>
      <c r="S756" s="5"/>
      <c r="T756" s="5"/>
      <c r="U756" s="5"/>
      <c r="V756" s="5"/>
      <c r="W756" s="5"/>
      <c r="X756" s="5"/>
      <c r="Y756" s="5"/>
      <c r="Z756" s="5"/>
    </row>
    <row r="757" ht="13.5" customHeight="1">
      <c r="A757" s="5"/>
      <c r="B757" s="5"/>
      <c r="C757" s="6"/>
      <c r="D757" s="5"/>
      <c r="E757" s="5"/>
      <c r="F757" s="5"/>
      <c r="G757" s="5"/>
      <c r="H757" s="5"/>
      <c r="I757" s="5"/>
      <c r="J757" s="5"/>
      <c r="K757" s="5"/>
      <c r="L757" s="5"/>
      <c r="M757" s="5"/>
      <c r="N757" s="5"/>
      <c r="O757" s="5"/>
      <c r="P757" s="5"/>
      <c r="Q757" s="5"/>
      <c r="R757" s="5"/>
      <c r="S757" s="5"/>
      <c r="T757" s="5"/>
      <c r="U757" s="5"/>
      <c r="V757" s="5"/>
      <c r="W757" s="5"/>
      <c r="X757" s="5"/>
      <c r="Y757" s="5"/>
      <c r="Z757" s="5"/>
    </row>
    <row r="758" ht="13.5" customHeight="1">
      <c r="A758" s="5"/>
      <c r="B758" s="5"/>
      <c r="C758" s="6"/>
      <c r="D758" s="5"/>
      <c r="E758" s="5"/>
      <c r="F758" s="5"/>
      <c r="G758" s="5"/>
      <c r="H758" s="5"/>
      <c r="I758" s="5"/>
      <c r="J758" s="5"/>
      <c r="K758" s="5"/>
      <c r="L758" s="5"/>
      <c r="M758" s="5"/>
      <c r="N758" s="5"/>
      <c r="O758" s="5"/>
      <c r="P758" s="5"/>
      <c r="Q758" s="5"/>
      <c r="R758" s="5"/>
      <c r="S758" s="5"/>
      <c r="T758" s="5"/>
      <c r="U758" s="5"/>
      <c r="V758" s="5"/>
      <c r="W758" s="5"/>
      <c r="X758" s="5"/>
      <c r="Y758" s="5"/>
      <c r="Z758" s="5"/>
    </row>
    <row r="759" ht="13.5" customHeight="1">
      <c r="A759" s="5"/>
      <c r="B759" s="5"/>
      <c r="C759" s="6"/>
      <c r="D759" s="5"/>
      <c r="E759" s="5"/>
      <c r="F759" s="5"/>
      <c r="G759" s="5"/>
      <c r="H759" s="5"/>
      <c r="I759" s="5"/>
      <c r="J759" s="5"/>
      <c r="K759" s="5"/>
      <c r="L759" s="5"/>
      <c r="M759" s="5"/>
      <c r="N759" s="5"/>
      <c r="O759" s="5"/>
      <c r="P759" s="5"/>
      <c r="Q759" s="5"/>
      <c r="R759" s="5"/>
      <c r="S759" s="5"/>
      <c r="T759" s="5"/>
      <c r="U759" s="5"/>
      <c r="V759" s="5"/>
      <c r="W759" s="5"/>
      <c r="X759" s="5"/>
      <c r="Y759" s="5"/>
      <c r="Z759" s="5"/>
    </row>
    <row r="760" ht="13.5" customHeight="1">
      <c r="A760" s="5"/>
      <c r="B760" s="5"/>
      <c r="C760" s="6"/>
      <c r="D760" s="5"/>
      <c r="E760" s="5"/>
      <c r="F760" s="5"/>
      <c r="G760" s="5"/>
      <c r="H760" s="5"/>
      <c r="I760" s="5"/>
      <c r="J760" s="5"/>
      <c r="K760" s="5"/>
      <c r="L760" s="5"/>
      <c r="M760" s="5"/>
      <c r="N760" s="5"/>
      <c r="O760" s="5"/>
      <c r="P760" s="5"/>
      <c r="Q760" s="5"/>
      <c r="R760" s="5"/>
      <c r="S760" s="5"/>
      <c r="T760" s="5"/>
      <c r="U760" s="5"/>
      <c r="V760" s="5"/>
      <c r="W760" s="5"/>
      <c r="X760" s="5"/>
      <c r="Y760" s="5"/>
      <c r="Z760" s="5"/>
    </row>
    <row r="761" ht="13.5" customHeight="1">
      <c r="A761" s="5"/>
      <c r="B761" s="5"/>
      <c r="C761" s="6"/>
      <c r="D761" s="5"/>
      <c r="E761" s="5"/>
      <c r="F761" s="5"/>
      <c r="G761" s="5"/>
      <c r="H761" s="5"/>
      <c r="I761" s="5"/>
      <c r="J761" s="5"/>
      <c r="K761" s="5"/>
      <c r="L761" s="5"/>
      <c r="M761" s="5"/>
      <c r="N761" s="5"/>
      <c r="O761" s="5"/>
      <c r="P761" s="5"/>
      <c r="Q761" s="5"/>
      <c r="R761" s="5"/>
      <c r="S761" s="5"/>
      <c r="T761" s="5"/>
      <c r="U761" s="5"/>
      <c r="V761" s="5"/>
      <c r="W761" s="5"/>
      <c r="X761" s="5"/>
      <c r="Y761" s="5"/>
      <c r="Z761" s="5"/>
    </row>
    <row r="762" ht="13.5" customHeight="1">
      <c r="A762" s="5"/>
      <c r="B762" s="5"/>
      <c r="C762" s="6"/>
      <c r="D762" s="5"/>
      <c r="E762" s="5"/>
      <c r="F762" s="5"/>
      <c r="G762" s="5"/>
      <c r="H762" s="5"/>
      <c r="I762" s="5"/>
      <c r="J762" s="5"/>
      <c r="K762" s="5"/>
      <c r="L762" s="5"/>
      <c r="M762" s="5"/>
      <c r="N762" s="5"/>
      <c r="O762" s="5"/>
      <c r="P762" s="5"/>
      <c r="Q762" s="5"/>
      <c r="R762" s="5"/>
      <c r="S762" s="5"/>
      <c r="T762" s="5"/>
      <c r="U762" s="5"/>
      <c r="V762" s="5"/>
      <c r="W762" s="5"/>
      <c r="X762" s="5"/>
      <c r="Y762" s="5"/>
      <c r="Z762" s="5"/>
    </row>
    <row r="763" ht="13.5" customHeight="1">
      <c r="A763" s="5"/>
      <c r="B763" s="5"/>
      <c r="C763" s="6"/>
      <c r="D763" s="5"/>
      <c r="E763" s="5"/>
      <c r="F763" s="5"/>
      <c r="G763" s="5"/>
      <c r="H763" s="5"/>
      <c r="I763" s="5"/>
      <c r="J763" s="5"/>
      <c r="K763" s="5"/>
      <c r="L763" s="5"/>
      <c r="M763" s="5"/>
      <c r="N763" s="5"/>
      <c r="O763" s="5"/>
      <c r="P763" s="5"/>
      <c r="Q763" s="5"/>
      <c r="R763" s="5"/>
      <c r="S763" s="5"/>
      <c r="T763" s="5"/>
      <c r="U763" s="5"/>
      <c r="V763" s="5"/>
      <c r="W763" s="5"/>
      <c r="X763" s="5"/>
      <c r="Y763" s="5"/>
      <c r="Z763" s="5"/>
    </row>
    <row r="764" ht="13.5" customHeight="1">
      <c r="A764" s="5"/>
      <c r="B764" s="5"/>
      <c r="C764" s="6"/>
      <c r="D764" s="5"/>
      <c r="E764" s="5"/>
      <c r="F764" s="5"/>
      <c r="G764" s="5"/>
      <c r="H764" s="5"/>
      <c r="I764" s="5"/>
      <c r="J764" s="5"/>
      <c r="K764" s="5"/>
      <c r="L764" s="5"/>
      <c r="M764" s="5"/>
      <c r="N764" s="5"/>
      <c r="O764" s="5"/>
      <c r="P764" s="5"/>
      <c r="Q764" s="5"/>
      <c r="R764" s="5"/>
      <c r="S764" s="5"/>
      <c r="T764" s="5"/>
      <c r="U764" s="5"/>
      <c r="V764" s="5"/>
      <c r="W764" s="5"/>
      <c r="X764" s="5"/>
      <c r="Y764" s="5"/>
      <c r="Z764" s="5"/>
    </row>
    <row r="765" ht="13.5" customHeight="1">
      <c r="A765" s="5"/>
      <c r="B765" s="5"/>
      <c r="C765" s="6"/>
      <c r="D765" s="5"/>
      <c r="E765" s="5"/>
      <c r="F765" s="5"/>
      <c r="G765" s="5"/>
      <c r="H765" s="5"/>
      <c r="I765" s="5"/>
      <c r="J765" s="5"/>
      <c r="K765" s="5"/>
      <c r="L765" s="5"/>
      <c r="M765" s="5"/>
      <c r="N765" s="5"/>
      <c r="O765" s="5"/>
      <c r="P765" s="5"/>
      <c r="Q765" s="5"/>
      <c r="R765" s="5"/>
      <c r="S765" s="5"/>
      <c r="T765" s="5"/>
      <c r="U765" s="5"/>
      <c r="V765" s="5"/>
      <c r="W765" s="5"/>
      <c r="X765" s="5"/>
      <c r="Y765" s="5"/>
      <c r="Z765" s="5"/>
    </row>
    <row r="766" ht="13.5" customHeight="1">
      <c r="A766" s="5"/>
      <c r="B766" s="5"/>
      <c r="C766" s="6"/>
      <c r="D766" s="5"/>
      <c r="E766" s="5"/>
      <c r="F766" s="5"/>
      <c r="G766" s="5"/>
      <c r="H766" s="5"/>
      <c r="I766" s="5"/>
      <c r="J766" s="5"/>
      <c r="K766" s="5"/>
      <c r="L766" s="5"/>
      <c r="M766" s="5"/>
      <c r="N766" s="5"/>
      <c r="O766" s="5"/>
      <c r="P766" s="5"/>
      <c r="Q766" s="5"/>
      <c r="R766" s="5"/>
      <c r="S766" s="5"/>
      <c r="T766" s="5"/>
      <c r="U766" s="5"/>
      <c r="V766" s="5"/>
      <c r="W766" s="5"/>
      <c r="X766" s="5"/>
      <c r="Y766" s="5"/>
      <c r="Z766" s="5"/>
    </row>
    <row r="767" ht="13.5" customHeight="1">
      <c r="A767" s="5"/>
      <c r="B767" s="5"/>
      <c r="C767" s="6"/>
      <c r="D767" s="5"/>
      <c r="E767" s="5"/>
      <c r="F767" s="5"/>
      <c r="G767" s="5"/>
      <c r="H767" s="5"/>
      <c r="I767" s="5"/>
      <c r="J767" s="5"/>
      <c r="K767" s="5"/>
      <c r="L767" s="5"/>
      <c r="M767" s="5"/>
      <c r="N767" s="5"/>
      <c r="O767" s="5"/>
      <c r="P767" s="5"/>
      <c r="Q767" s="5"/>
      <c r="R767" s="5"/>
      <c r="S767" s="5"/>
      <c r="T767" s="5"/>
      <c r="U767" s="5"/>
      <c r="V767" s="5"/>
      <c r="W767" s="5"/>
      <c r="X767" s="5"/>
      <c r="Y767" s="5"/>
      <c r="Z767" s="5"/>
    </row>
    <row r="768" ht="13.5" customHeight="1">
      <c r="A768" s="5"/>
      <c r="B768" s="5"/>
      <c r="C768" s="6"/>
      <c r="D768" s="5"/>
      <c r="E768" s="5"/>
      <c r="F768" s="5"/>
      <c r="G768" s="5"/>
      <c r="H768" s="5"/>
      <c r="I768" s="5"/>
      <c r="J768" s="5"/>
      <c r="K768" s="5"/>
      <c r="L768" s="5"/>
      <c r="M768" s="5"/>
      <c r="N768" s="5"/>
      <c r="O768" s="5"/>
      <c r="P768" s="5"/>
      <c r="Q768" s="5"/>
      <c r="R768" s="5"/>
      <c r="S768" s="5"/>
      <c r="T768" s="5"/>
      <c r="U768" s="5"/>
      <c r="V768" s="5"/>
      <c r="W768" s="5"/>
      <c r="X768" s="5"/>
      <c r="Y768" s="5"/>
      <c r="Z768" s="5"/>
    </row>
    <row r="769" ht="13.5" customHeight="1">
      <c r="A769" s="5"/>
      <c r="B769" s="5"/>
      <c r="C769" s="6"/>
      <c r="D769" s="5"/>
      <c r="E769" s="5"/>
      <c r="F769" s="5"/>
      <c r="G769" s="5"/>
      <c r="H769" s="5"/>
      <c r="I769" s="5"/>
      <c r="J769" s="5"/>
      <c r="K769" s="5"/>
      <c r="L769" s="5"/>
      <c r="M769" s="5"/>
      <c r="N769" s="5"/>
      <c r="O769" s="5"/>
      <c r="P769" s="5"/>
      <c r="Q769" s="5"/>
      <c r="R769" s="5"/>
      <c r="S769" s="5"/>
      <c r="T769" s="5"/>
      <c r="U769" s="5"/>
      <c r="V769" s="5"/>
      <c r="W769" s="5"/>
      <c r="X769" s="5"/>
      <c r="Y769" s="5"/>
      <c r="Z769" s="5"/>
    </row>
    <row r="770" ht="13.5" customHeight="1">
      <c r="A770" s="5"/>
      <c r="B770" s="5"/>
      <c r="C770" s="6"/>
      <c r="D770" s="5"/>
      <c r="E770" s="5"/>
      <c r="F770" s="5"/>
      <c r="G770" s="5"/>
      <c r="H770" s="5"/>
      <c r="I770" s="5"/>
      <c r="J770" s="5"/>
      <c r="K770" s="5"/>
      <c r="L770" s="5"/>
      <c r="M770" s="5"/>
      <c r="N770" s="5"/>
      <c r="O770" s="5"/>
      <c r="P770" s="5"/>
      <c r="Q770" s="5"/>
      <c r="R770" s="5"/>
      <c r="S770" s="5"/>
      <c r="T770" s="5"/>
      <c r="U770" s="5"/>
      <c r="V770" s="5"/>
      <c r="W770" s="5"/>
      <c r="X770" s="5"/>
      <c r="Y770" s="5"/>
      <c r="Z770" s="5"/>
    </row>
    <row r="771" ht="13.5" customHeight="1">
      <c r="A771" s="5"/>
      <c r="B771" s="5"/>
      <c r="C771" s="6"/>
      <c r="D771" s="5"/>
      <c r="E771" s="5"/>
      <c r="F771" s="5"/>
      <c r="G771" s="5"/>
      <c r="H771" s="5"/>
      <c r="I771" s="5"/>
      <c r="J771" s="5"/>
      <c r="K771" s="5"/>
      <c r="L771" s="5"/>
      <c r="M771" s="5"/>
      <c r="N771" s="5"/>
      <c r="O771" s="5"/>
      <c r="P771" s="5"/>
      <c r="Q771" s="5"/>
      <c r="R771" s="5"/>
      <c r="S771" s="5"/>
      <c r="T771" s="5"/>
      <c r="U771" s="5"/>
      <c r="V771" s="5"/>
      <c r="W771" s="5"/>
      <c r="X771" s="5"/>
      <c r="Y771" s="5"/>
      <c r="Z771" s="5"/>
    </row>
    <row r="772" ht="13.5" customHeight="1">
      <c r="A772" s="5"/>
      <c r="B772" s="5"/>
      <c r="C772" s="6"/>
      <c r="D772" s="5"/>
      <c r="E772" s="5"/>
      <c r="F772" s="5"/>
      <c r="G772" s="5"/>
      <c r="H772" s="5"/>
      <c r="I772" s="5"/>
      <c r="J772" s="5"/>
      <c r="K772" s="5"/>
      <c r="L772" s="5"/>
      <c r="M772" s="5"/>
      <c r="N772" s="5"/>
      <c r="O772" s="5"/>
      <c r="P772" s="5"/>
      <c r="Q772" s="5"/>
      <c r="R772" s="5"/>
      <c r="S772" s="5"/>
      <c r="T772" s="5"/>
      <c r="U772" s="5"/>
      <c r="V772" s="5"/>
      <c r="W772" s="5"/>
      <c r="X772" s="5"/>
      <c r="Y772" s="5"/>
      <c r="Z772" s="5"/>
    </row>
    <row r="773" ht="13.5" customHeight="1">
      <c r="A773" s="5"/>
      <c r="B773" s="5"/>
      <c r="C773" s="6"/>
      <c r="D773" s="5"/>
      <c r="E773" s="5"/>
      <c r="F773" s="5"/>
      <c r="G773" s="5"/>
      <c r="H773" s="5"/>
      <c r="I773" s="5"/>
      <c r="J773" s="5"/>
      <c r="K773" s="5"/>
      <c r="L773" s="5"/>
      <c r="M773" s="5"/>
      <c r="N773" s="5"/>
      <c r="O773" s="5"/>
      <c r="P773" s="5"/>
      <c r="Q773" s="5"/>
      <c r="R773" s="5"/>
      <c r="S773" s="5"/>
      <c r="T773" s="5"/>
      <c r="U773" s="5"/>
      <c r="V773" s="5"/>
      <c r="W773" s="5"/>
      <c r="X773" s="5"/>
      <c r="Y773" s="5"/>
      <c r="Z773" s="5"/>
    </row>
    <row r="774" ht="13.5" customHeight="1">
      <c r="A774" s="5"/>
      <c r="B774" s="5"/>
      <c r="C774" s="6"/>
      <c r="D774" s="5"/>
      <c r="E774" s="5"/>
      <c r="F774" s="5"/>
      <c r="G774" s="5"/>
      <c r="H774" s="5"/>
      <c r="I774" s="5"/>
      <c r="J774" s="5"/>
      <c r="K774" s="5"/>
      <c r="L774" s="5"/>
      <c r="M774" s="5"/>
      <c r="N774" s="5"/>
      <c r="O774" s="5"/>
      <c r="P774" s="5"/>
      <c r="Q774" s="5"/>
      <c r="R774" s="5"/>
      <c r="S774" s="5"/>
      <c r="T774" s="5"/>
      <c r="U774" s="5"/>
      <c r="V774" s="5"/>
      <c r="W774" s="5"/>
      <c r="X774" s="5"/>
      <c r="Y774" s="5"/>
      <c r="Z774" s="5"/>
    </row>
    <row r="775" ht="13.5" customHeight="1">
      <c r="A775" s="5"/>
      <c r="B775" s="5"/>
      <c r="C775" s="6"/>
      <c r="D775" s="5"/>
      <c r="E775" s="5"/>
      <c r="F775" s="5"/>
      <c r="G775" s="5"/>
      <c r="H775" s="5"/>
      <c r="I775" s="5"/>
      <c r="J775" s="5"/>
      <c r="K775" s="5"/>
      <c r="L775" s="5"/>
      <c r="M775" s="5"/>
      <c r="N775" s="5"/>
      <c r="O775" s="5"/>
      <c r="P775" s="5"/>
      <c r="Q775" s="5"/>
      <c r="R775" s="5"/>
      <c r="S775" s="5"/>
      <c r="T775" s="5"/>
      <c r="U775" s="5"/>
      <c r="V775" s="5"/>
      <c r="W775" s="5"/>
      <c r="X775" s="5"/>
      <c r="Y775" s="5"/>
      <c r="Z775" s="5"/>
    </row>
    <row r="776" ht="13.5" customHeight="1">
      <c r="A776" s="5"/>
      <c r="B776" s="5"/>
      <c r="C776" s="6"/>
      <c r="D776" s="5"/>
      <c r="E776" s="5"/>
      <c r="F776" s="5"/>
      <c r="G776" s="5"/>
      <c r="H776" s="5"/>
      <c r="I776" s="5"/>
      <c r="J776" s="5"/>
      <c r="K776" s="5"/>
      <c r="L776" s="5"/>
      <c r="M776" s="5"/>
      <c r="N776" s="5"/>
      <c r="O776" s="5"/>
      <c r="P776" s="5"/>
      <c r="Q776" s="5"/>
      <c r="R776" s="5"/>
      <c r="S776" s="5"/>
      <c r="T776" s="5"/>
      <c r="U776" s="5"/>
      <c r="V776" s="5"/>
      <c r="W776" s="5"/>
      <c r="X776" s="5"/>
      <c r="Y776" s="5"/>
      <c r="Z776" s="5"/>
    </row>
    <row r="777" ht="13.5" customHeight="1">
      <c r="A777" s="5"/>
      <c r="B777" s="5"/>
      <c r="C777" s="6"/>
      <c r="D777" s="5"/>
      <c r="E777" s="5"/>
      <c r="F777" s="5"/>
      <c r="G777" s="5"/>
      <c r="H777" s="5"/>
      <c r="I777" s="5"/>
      <c r="J777" s="5"/>
      <c r="K777" s="5"/>
      <c r="L777" s="5"/>
      <c r="M777" s="5"/>
      <c r="N777" s="5"/>
      <c r="O777" s="5"/>
      <c r="P777" s="5"/>
      <c r="Q777" s="5"/>
      <c r="R777" s="5"/>
      <c r="S777" s="5"/>
      <c r="T777" s="5"/>
      <c r="U777" s="5"/>
      <c r="V777" s="5"/>
      <c r="W777" s="5"/>
      <c r="X777" s="5"/>
      <c r="Y777" s="5"/>
      <c r="Z777" s="5"/>
    </row>
    <row r="778" ht="13.5" customHeight="1">
      <c r="A778" s="5"/>
      <c r="B778" s="5"/>
      <c r="C778" s="6"/>
      <c r="D778" s="5"/>
      <c r="E778" s="5"/>
      <c r="F778" s="5"/>
      <c r="G778" s="5"/>
      <c r="H778" s="5"/>
      <c r="I778" s="5"/>
      <c r="J778" s="5"/>
      <c r="K778" s="5"/>
      <c r="L778" s="5"/>
      <c r="M778" s="5"/>
      <c r="N778" s="5"/>
      <c r="O778" s="5"/>
      <c r="P778" s="5"/>
      <c r="Q778" s="5"/>
      <c r="R778" s="5"/>
      <c r="S778" s="5"/>
      <c r="T778" s="5"/>
      <c r="U778" s="5"/>
      <c r="V778" s="5"/>
      <c r="W778" s="5"/>
      <c r="X778" s="5"/>
      <c r="Y778" s="5"/>
      <c r="Z778" s="5"/>
    </row>
    <row r="779" ht="13.5" customHeight="1">
      <c r="A779" s="5"/>
      <c r="B779" s="5"/>
      <c r="C779" s="6"/>
      <c r="D779" s="5"/>
      <c r="E779" s="5"/>
      <c r="F779" s="5"/>
      <c r="G779" s="5"/>
      <c r="H779" s="5"/>
      <c r="I779" s="5"/>
      <c r="J779" s="5"/>
      <c r="K779" s="5"/>
      <c r="L779" s="5"/>
      <c r="M779" s="5"/>
      <c r="N779" s="5"/>
      <c r="O779" s="5"/>
      <c r="P779" s="5"/>
      <c r="Q779" s="5"/>
      <c r="R779" s="5"/>
      <c r="S779" s="5"/>
      <c r="T779" s="5"/>
      <c r="U779" s="5"/>
      <c r="V779" s="5"/>
      <c r="W779" s="5"/>
      <c r="X779" s="5"/>
      <c r="Y779" s="5"/>
      <c r="Z779" s="5"/>
    </row>
    <row r="780" ht="13.5" customHeight="1">
      <c r="A780" s="5"/>
      <c r="B780" s="5"/>
      <c r="C780" s="6"/>
      <c r="D780" s="5"/>
      <c r="E780" s="5"/>
      <c r="F780" s="5"/>
      <c r="G780" s="5"/>
      <c r="H780" s="5"/>
      <c r="I780" s="5"/>
      <c r="J780" s="5"/>
      <c r="K780" s="5"/>
      <c r="L780" s="5"/>
      <c r="M780" s="5"/>
      <c r="N780" s="5"/>
      <c r="O780" s="5"/>
      <c r="P780" s="5"/>
      <c r="Q780" s="5"/>
      <c r="R780" s="5"/>
      <c r="S780" s="5"/>
      <c r="T780" s="5"/>
      <c r="U780" s="5"/>
      <c r="V780" s="5"/>
      <c r="W780" s="5"/>
      <c r="X780" s="5"/>
      <c r="Y780" s="5"/>
      <c r="Z780" s="5"/>
    </row>
    <row r="781" ht="13.5" customHeight="1">
      <c r="A781" s="5"/>
      <c r="B781" s="5"/>
      <c r="C781" s="6"/>
      <c r="D781" s="5"/>
      <c r="E781" s="5"/>
      <c r="F781" s="5"/>
      <c r="G781" s="5"/>
      <c r="H781" s="5"/>
      <c r="I781" s="5"/>
      <c r="J781" s="5"/>
      <c r="K781" s="5"/>
      <c r="L781" s="5"/>
      <c r="M781" s="5"/>
      <c r="N781" s="5"/>
      <c r="O781" s="5"/>
      <c r="P781" s="5"/>
      <c r="Q781" s="5"/>
      <c r="R781" s="5"/>
      <c r="S781" s="5"/>
      <c r="T781" s="5"/>
      <c r="U781" s="5"/>
      <c r="V781" s="5"/>
      <c r="W781" s="5"/>
      <c r="X781" s="5"/>
      <c r="Y781" s="5"/>
      <c r="Z781" s="5"/>
    </row>
    <row r="782" ht="13.5" customHeight="1">
      <c r="A782" s="5"/>
      <c r="B782" s="5"/>
      <c r="C782" s="6"/>
      <c r="D782" s="5"/>
      <c r="E782" s="5"/>
      <c r="F782" s="5"/>
      <c r="G782" s="5"/>
      <c r="H782" s="5"/>
      <c r="I782" s="5"/>
      <c r="J782" s="5"/>
      <c r="K782" s="5"/>
      <c r="L782" s="5"/>
      <c r="M782" s="5"/>
      <c r="N782" s="5"/>
      <c r="O782" s="5"/>
      <c r="P782" s="5"/>
      <c r="Q782" s="5"/>
      <c r="R782" s="5"/>
      <c r="S782" s="5"/>
      <c r="T782" s="5"/>
      <c r="U782" s="5"/>
      <c r="V782" s="5"/>
      <c r="W782" s="5"/>
      <c r="X782" s="5"/>
      <c r="Y782" s="5"/>
      <c r="Z782" s="5"/>
    </row>
    <row r="783" ht="13.5" customHeight="1">
      <c r="A783" s="5"/>
      <c r="B783" s="5"/>
      <c r="C783" s="6"/>
      <c r="D783" s="5"/>
      <c r="E783" s="5"/>
      <c r="F783" s="5"/>
      <c r="G783" s="5"/>
      <c r="H783" s="5"/>
      <c r="I783" s="5"/>
      <c r="J783" s="5"/>
      <c r="K783" s="5"/>
      <c r="L783" s="5"/>
      <c r="M783" s="5"/>
      <c r="N783" s="5"/>
      <c r="O783" s="5"/>
      <c r="P783" s="5"/>
      <c r="Q783" s="5"/>
      <c r="R783" s="5"/>
      <c r="S783" s="5"/>
      <c r="T783" s="5"/>
      <c r="U783" s="5"/>
      <c r="V783" s="5"/>
      <c r="W783" s="5"/>
      <c r="X783" s="5"/>
      <c r="Y783" s="5"/>
      <c r="Z783" s="5"/>
    </row>
    <row r="784" ht="13.5" customHeight="1">
      <c r="A784" s="5"/>
      <c r="B784" s="5"/>
      <c r="C784" s="6"/>
      <c r="D784" s="5"/>
      <c r="E784" s="5"/>
      <c r="F784" s="5"/>
      <c r="G784" s="5"/>
      <c r="H784" s="5"/>
      <c r="I784" s="5"/>
      <c r="J784" s="5"/>
      <c r="K784" s="5"/>
      <c r="L784" s="5"/>
      <c r="M784" s="5"/>
      <c r="N784" s="5"/>
      <c r="O784" s="5"/>
      <c r="P784" s="5"/>
      <c r="Q784" s="5"/>
      <c r="R784" s="5"/>
      <c r="S784" s="5"/>
      <c r="T784" s="5"/>
      <c r="U784" s="5"/>
      <c r="V784" s="5"/>
      <c r="W784" s="5"/>
      <c r="X784" s="5"/>
      <c r="Y784" s="5"/>
      <c r="Z784" s="5"/>
    </row>
    <row r="785" ht="13.5" customHeight="1">
      <c r="A785" s="5"/>
      <c r="B785" s="5"/>
      <c r="C785" s="6"/>
      <c r="D785" s="5"/>
      <c r="E785" s="5"/>
      <c r="F785" s="5"/>
      <c r="G785" s="5"/>
      <c r="H785" s="5"/>
      <c r="I785" s="5"/>
      <c r="J785" s="5"/>
      <c r="K785" s="5"/>
      <c r="L785" s="5"/>
      <c r="M785" s="5"/>
      <c r="N785" s="5"/>
      <c r="O785" s="5"/>
      <c r="P785" s="5"/>
      <c r="Q785" s="5"/>
      <c r="R785" s="5"/>
      <c r="S785" s="5"/>
      <c r="T785" s="5"/>
      <c r="U785" s="5"/>
      <c r="V785" s="5"/>
      <c r="W785" s="5"/>
      <c r="X785" s="5"/>
      <c r="Y785" s="5"/>
      <c r="Z785" s="5"/>
    </row>
    <row r="786" ht="13.5" customHeight="1">
      <c r="A786" s="5"/>
      <c r="B786" s="5"/>
      <c r="C786" s="6"/>
      <c r="D786" s="5"/>
      <c r="E786" s="5"/>
      <c r="F786" s="5"/>
      <c r="G786" s="5"/>
      <c r="H786" s="5"/>
      <c r="I786" s="5"/>
      <c r="J786" s="5"/>
      <c r="K786" s="5"/>
      <c r="L786" s="5"/>
      <c r="M786" s="5"/>
      <c r="N786" s="5"/>
      <c r="O786" s="5"/>
      <c r="P786" s="5"/>
      <c r="Q786" s="5"/>
      <c r="R786" s="5"/>
      <c r="S786" s="5"/>
      <c r="T786" s="5"/>
      <c r="U786" s="5"/>
      <c r="V786" s="5"/>
      <c r="W786" s="5"/>
      <c r="X786" s="5"/>
      <c r="Y786" s="5"/>
      <c r="Z786" s="5"/>
    </row>
    <row r="787" ht="13.5" customHeight="1">
      <c r="A787" s="5"/>
      <c r="B787" s="5"/>
      <c r="C787" s="6"/>
      <c r="D787" s="5"/>
      <c r="E787" s="5"/>
      <c r="F787" s="5"/>
      <c r="G787" s="5"/>
      <c r="H787" s="5"/>
      <c r="I787" s="5"/>
      <c r="J787" s="5"/>
      <c r="K787" s="5"/>
      <c r="L787" s="5"/>
      <c r="M787" s="5"/>
      <c r="N787" s="5"/>
      <c r="O787" s="5"/>
      <c r="P787" s="5"/>
      <c r="Q787" s="5"/>
      <c r="R787" s="5"/>
      <c r="S787" s="5"/>
      <c r="T787" s="5"/>
      <c r="U787" s="5"/>
      <c r="V787" s="5"/>
      <c r="W787" s="5"/>
      <c r="X787" s="5"/>
      <c r="Y787" s="5"/>
      <c r="Z787" s="5"/>
    </row>
    <row r="788" ht="13.5" customHeight="1">
      <c r="A788" s="5"/>
      <c r="B788" s="5"/>
      <c r="C788" s="6"/>
      <c r="D788" s="5"/>
      <c r="E788" s="5"/>
      <c r="F788" s="5"/>
      <c r="G788" s="5"/>
      <c r="H788" s="5"/>
      <c r="I788" s="5"/>
      <c r="J788" s="5"/>
      <c r="K788" s="5"/>
      <c r="L788" s="5"/>
      <c r="M788" s="5"/>
      <c r="N788" s="5"/>
      <c r="O788" s="5"/>
      <c r="P788" s="5"/>
      <c r="Q788" s="5"/>
      <c r="R788" s="5"/>
      <c r="S788" s="5"/>
      <c r="T788" s="5"/>
      <c r="U788" s="5"/>
      <c r="V788" s="5"/>
      <c r="W788" s="5"/>
      <c r="X788" s="5"/>
      <c r="Y788" s="5"/>
      <c r="Z788" s="5"/>
    </row>
    <row r="789" ht="13.5" customHeight="1">
      <c r="A789" s="5"/>
      <c r="B789" s="5"/>
      <c r="C789" s="6"/>
      <c r="D789" s="5"/>
      <c r="E789" s="5"/>
      <c r="F789" s="5"/>
      <c r="G789" s="5"/>
      <c r="H789" s="5"/>
      <c r="I789" s="5"/>
      <c r="J789" s="5"/>
      <c r="K789" s="5"/>
      <c r="L789" s="5"/>
      <c r="M789" s="5"/>
      <c r="N789" s="5"/>
      <c r="O789" s="5"/>
      <c r="P789" s="5"/>
      <c r="Q789" s="5"/>
      <c r="R789" s="5"/>
      <c r="S789" s="5"/>
      <c r="T789" s="5"/>
      <c r="U789" s="5"/>
      <c r="V789" s="5"/>
      <c r="W789" s="5"/>
      <c r="X789" s="5"/>
      <c r="Y789" s="5"/>
      <c r="Z789" s="5"/>
    </row>
    <row r="790" ht="13.5" customHeight="1">
      <c r="A790" s="5"/>
      <c r="B790" s="5"/>
      <c r="C790" s="6"/>
      <c r="D790" s="5"/>
      <c r="E790" s="5"/>
      <c r="F790" s="5"/>
      <c r="G790" s="5"/>
      <c r="H790" s="5"/>
      <c r="I790" s="5"/>
      <c r="J790" s="5"/>
      <c r="K790" s="5"/>
      <c r="L790" s="5"/>
      <c r="M790" s="5"/>
      <c r="N790" s="5"/>
      <c r="O790" s="5"/>
      <c r="P790" s="5"/>
      <c r="Q790" s="5"/>
      <c r="R790" s="5"/>
      <c r="S790" s="5"/>
      <c r="T790" s="5"/>
      <c r="U790" s="5"/>
      <c r="V790" s="5"/>
      <c r="W790" s="5"/>
      <c r="X790" s="5"/>
      <c r="Y790" s="5"/>
      <c r="Z790" s="5"/>
    </row>
    <row r="791" ht="13.5" customHeight="1">
      <c r="A791" s="5"/>
      <c r="B791" s="5"/>
      <c r="C791" s="6"/>
      <c r="D791" s="5"/>
      <c r="E791" s="5"/>
      <c r="F791" s="5"/>
      <c r="G791" s="5"/>
      <c r="H791" s="5"/>
      <c r="I791" s="5"/>
      <c r="J791" s="5"/>
      <c r="K791" s="5"/>
      <c r="L791" s="5"/>
      <c r="M791" s="5"/>
      <c r="N791" s="5"/>
      <c r="O791" s="5"/>
      <c r="P791" s="5"/>
      <c r="Q791" s="5"/>
      <c r="R791" s="5"/>
      <c r="S791" s="5"/>
      <c r="T791" s="5"/>
      <c r="U791" s="5"/>
      <c r="V791" s="5"/>
      <c r="W791" s="5"/>
      <c r="X791" s="5"/>
      <c r="Y791" s="5"/>
      <c r="Z791" s="5"/>
    </row>
    <row r="792" ht="13.5" customHeight="1">
      <c r="A792" s="5"/>
      <c r="B792" s="5"/>
      <c r="C792" s="6"/>
      <c r="D792" s="5"/>
      <c r="E792" s="5"/>
      <c r="F792" s="5"/>
      <c r="G792" s="5"/>
      <c r="H792" s="5"/>
      <c r="I792" s="5"/>
      <c r="J792" s="5"/>
      <c r="K792" s="5"/>
      <c r="L792" s="5"/>
      <c r="M792" s="5"/>
      <c r="N792" s="5"/>
      <c r="O792" s="5"/>
      <c r="P792" s="5"/>
      <c r="Q792" s="5"/>
      <c r="R792" s="5"/>
      <c r="S792" s="5"/>
      <c r="T792" s="5"/>
      <c r="U792" s="5"/>
      <c r="V792" s="5"/>
      <c r="W792" s="5"/>
      <c r="X792" s="5"/>
      <c r="Y792" s="5"/>
      <c r="Z792" s="5"/>
    </row>
    <row r="793" ht="13.5" customHeight="1">
      <c r="A793" s="5"/>
      <c r="B793" s="5"/>
      <c r="C793" s="6"/>
      <c r="D793" s="5"/>
      <c r="E793" s="5"/>
      <c r="F793" s="5"/>
      <c r="G793" s="5"/>
      <c r="H793" s="5"/>
      <c r="I793" s="5"/>
      <c r="J793" s="5"/>
      <c r="K793" s="5"/>
      <c r="L793" s="5"/>
      <c r="M793" s="5"/>
      <c r="N793" s="5"/>
      <c r="O793" s="5"/>
      <c r="P793" s="5"/>
      <c r="Q793" s="5"/>
      <c r="R793" s="5"/>
      <c r="S793" s="5"/>
      <c r="T793" s="5"/>
      <c r="U793" s="5"/>
      <c r="V793" s="5"/>
      <c r="W793" s="5"/>
      <c r="X793" s="5"/>
      <c r="Y793" s="5"/>
      <c r="Z793" s="5"/>
    </row>
    <row r="794" ht="13.5" customHeight="1">
      <c r="A794" s="5"/>
      <c r="B794" s="5"/>
      <c r="C794" s="6"/>
      <c r="D794" s="5"/>
      <c r="E794" s="5"/>
      <c r="F794" s="5"/>
      <c r="G794" s="5"/>
      <c r="H794" s="5"/>
      <c r="I794" s="5"/>
      <c r="J794" s="5"/>
      <c r="K794" s="5"/>
      <c r="L794" s="5"/>
      <c r="M794" s="5"/>
      <c r="N794" s="5"/>
      <c r="O794" s="5"/>
      <c r="P794" s="5"/>
      <c r="Q794" s="5"/>
      <c r="R794" s="5"/>
      <c r="S794" s="5"/>
      <c r="T794" s="5"/>
      <c r="U794" s="5"/>
      <c r="V794" s="5"/>
      <c r="W794" s="5"/>
      <c r="X794" s="5"/>
      <c r="Y794" s="5"/>
      <c r="Z794" s="5"/>
    </row>
    <row r="795" ht="13.5" customHeight="1">
      <c r="A795" s="5"/>
      <c r="B795" s="5"/>
      <c r="C795" s="6"/>
      <c r="D795" s="5"/>
      <c r="E795" s="5"/>
      <c r="F795" s="5"/>
      <c r="G795" s="5"/>
      <c r="H795" s="5"/>
      <c r="I795" s="5"/>
      <c r="J795" s="5"/>
      <c r="K795" s="5"/>
      <c r="L795" s="5"/>
      <c r="M795" s="5"/>
      <c r="N795" s="5"/>
      <c r="O795" s="5"/>
      <c r="P795" s="5"/>
      <c r="Q795" s="5"/>
      <c r="R795" s="5"/>
      <c r="S795" s="5"/>
      <c r="T795" s="5"/>
      <c r="U795" s="5"/>
      <c r="V795" s="5"/>
      <c r="W795" s="5"/>
      <c r="X795" s="5"/>
      <c r="Y795" s="5"/>
      <c r="Z795" s="5"/>
    </row>
    <row r="796" ht="13.5" customHeight="1">
      <c r="A796" s="5"/>
      <c r="B796" s="5"/>
      <c r="C796" s="6"/>
      <c r="D796" s="5"/>
      <c r="E796" s="5"/>
      <c r="F796" s="5"/>
      <c r="G796" s="5"/>
      <c r="H796" s="5"/>
      <c r="I796" s="5"/>
      <c r="J796" s="5"/>
      <c r="K796" s="5"/>
      <c r="L796" s="5"/>
      <c r="M796" s="5"/>
      <c r="N796" s="5"/>
      <c r="O796" s="5"/>
      <c r="P796" s="5"/>
      <c r="Q796" s="5"/>
      <c r="R796" s="5"/>
      <c r="S796" s="5"/>
      <c r="T796" s="5"/>
      <c r="U796" s="5"/>
      <c r="V796" s="5"/>
      <c r="W796" s="5"/>
      <c r="X796" s="5"/>
      <c r="Y796" s="5"/>
      <c r="Z796" s="5"/>
    </row>
    <row r="797" ht="13.5" customHeight="1">
      <c r="A797" s="5"/>
      <c r="B797" s="5"/>
      <c r="C797" s="6"/>
      <c r="D797" s="5"/>
      <c r="E797" s="5"/>
      <c r="F797" s="5"/>
      <c r="G797" s="5"/>
      <c r="H797" s="5"/>
      <c r="I797" s="5"/>
      <c r="J797" s="5"/>
      <c r="K797" s="5"/>
      <c r="L797" s="5"/>
      <c r="M797" s="5"/>
      <c r="N797" s="5"/>
      <c r="O797" s="5"/>
      <c r="P797" s="5"/>
      <c r="Q797" s="5"/>
      <c r="R797" s="5"/>
      <c r="S797" s="5"/>
      <c r="T797" s="5"/>
      <c r="U797" s="5"/>
      <c r="V797" s="5"/>
      <c r="W797" s="5"/>
      <c r="X797" s="5"/>
      <c r="Y797" s="5"/>
      <c r="Z797" s="5"/>
    </row>
    <row r="798" ht="13.5" customHeight="1">
      <c r="A798" s="5"/>
      <c r="B798" s="5"/>
      <c r="C798" s="6"/>
      <c r="D798" s="5"/>
      <c r="E798" s="5"/>
      <c r="F798" s="5"/>
      <c r="G798" s="5"/>
      <c r="H798" s="5"/>
      <c r="I798" s="5"/>
      <c r="J798" s="5"/>
      <c r="K798" s="5"/>
      <c r="L798" s="5"/>
      <c r="M798" s="5"/>
      <c r="N798" s="5"/>
      <c r="O798" s="5"/>
      <c r="P798" s="5"/>
      <c r="Q798" s="5"/>
      <c r="R798" s="5"/>
      <c r="S798" s="5"/>
      <c r="T798" s="5"/>
      <c r="U798" s="5"/>
      <c r="V798" s="5"/>
      <c r="W798" s="5"/>
      <c r="X798" s="5"/>
      <c r="Y798" s="5"/>
      <c r="Z798" s="5"/>
    </row>
    <row r="799" ht="13.5" customHeight="1">
      <c r="A799" s="5"/>
      <c r="B799" s="5"/>
      <c r="C799" s="6"/>
      <c r="D799" s="5"/>
      <c r="E799" s="5"/>
      <c r="F799" s="5"/>
      <c r="G799" s="5"/>
      <c r="H799" s="5"/>
      <c r="I799" s="5"/>
      <c r="J799" s="5"/>
      <c r="K799" s="5"/>
      <c r="L799" s="5"/>
      <c r="M799" s="5"/>
      <c r="N799" s="5"/>
      <c r="O799" s="5"/>
      <c r="P799" s="5"/>
      <c r="Q799" s="5"/>
      <c r="R799" s="5"/>
      <c r="S799" s="5"/>
      <c r="T799" s="5"/>
      <c r="U799" s="5"/>
      <c r="V799" s="5"/>
      <c r="W799" s="5"/>
      <c r="X799" s="5"/>
      <c r="Y799" s="5"/>
      <c r="Z799" s="5"/>
    </row>
    <row r="800" ht="13.5" customHeight="1">
      <c r="A800" s="5"/>
      <c r="B800" s="5"/>
      <c r="C800" s="6"/>
      <c r="D800" s="5"/>
      <c r="E800" s="5"/>
      <c r="F800" s="5"/>
      <c r="G800" s="5"/>
      <c r="H800" s="5"/>
      <c r="I800" s="5"/>
      <c r="J800" s="5"/>
      <c r="K800" s="5"/>
      <c r="L800" s="5"/>
      <c r="M800" s="5"/>
      <c r="N800" s="5"/>
      <c r="O800" s="5"/>
      <c r="P800" s="5"/>
      <c r="Q800" s="5"/>
      <c r="R800" s="5"/>
      <c r="S800" s="5"/>
      <c r="T800" s="5"/>
      <c r="U800" s="5"/>
      <c r="V800" s="5"/>
      <c r="W800" s="5"/>
      <c r="X800" s="5"/>
      <c r="Y800" s="5"/>
      <c r="Z800" s="5"/>
    </row>
    <row r="801" ht="13.5" customHeight="1">
      <c r="A801" s="5"/>
      <c r="B801" s="5"/>
      <c r="C801" s="6"/>
      <c r="D801" s="5"/>
      <c r="E801" s="5"/>
      <c r="F801" s="5"/>
      <c r="G801" s="5"/>
      <c r="H801" s="5"/>
      <c r="I801" s="5"/>
      <c r="J801" s="5"/>
      <c r="K801" s="5"/>
      <c r="L801" s="5"/>
      <c r="M801" s="5"/>
      <c r="N801" s="5"/>
      <c r="O801" s="5"/>
      <c r="P801" s="5"/>
      <c r="Q801" s="5"/>
      <c r="R801" s="5"/>
      <c r="S801" s="5"/>
      <c r="T801" s="5"/>
      <c r="U801" s="5"/>
      <c r="V801" s="5"/>
      <c r="W801" s="5"/>
      <c r="X801" s="5"/>
      <c r="Y801" s="5"/>
      <c r="Z801" s="5"/>
    </row>
    <row r="802" ht="13.5" customHeight="1">
      <c r="A802" s="5"/>
      <c r="B802" s="5"/>
      <c r="C802" s="6"/>
      <c r="D802" s="5"/>
      <c r="E802" s="5"/>
      <c r="F802" s="5"/>
      <c r="G802" s="5"/>
      <c r="H802" s="5"/>
      <c r="I802" s="5"/>
      <c r="J802" s="5"/>
      <c r="K802" s="5"/>
      <c r="L802" s="5"/>
      <c r="M802" s="5"/>
      <c r="N802" s="5"/>
      <c r="O802" s="5"/>
      <c r="P802" s="5"/>
      <c r="Q802" s="5"/>
      <c r="R802" s="5"/>
      <c r="S802" s="5"/>
      <c r="T802" s="5"/>
      <c r="U802" s="5"/>
      <c r="V802" s="5"/>
      <c r="W802" s="5"/>
      <c r="X802" s="5"/>
      <c r="Y802" s="5"/>
      <c r="Z802" s="5"/>
    </row>
    <row r="803" ht="13.5" customHeight="1">
      <c r="A803" s="5"/>
      <c r="B803" s="5"/>
      <c r="C803" s="6"/>
      <c r="D803" s="5"/>
      <c r="E803" s="5"/>
      <c r="F803" s="5"/>
      <c r="G803" s="5"/>
      <c r="H803" s="5"/>
      <c r="I803" s="5"/>
      <c r="J803" s="5"/>
      <c r="K803" s="5"/>
      <c r="L803" s="5"/>
      <c r="M803" s="5"/>
      <c r="N803" s="5"/>
      <c r="O803" s="5"/>
      <c r="P803" s="5"/>
      <c r="Q803" s="5"/>
      <c r="R803" s="5"/>
      <c r="S803" s="5"/>
      <c r="T803" s="5"/>
      <c r="U803" s="5"/>
      <c r="V803" s="5"/>
      <c r="W803" s="5"/>
      <c r="X803" s="5"/>
      <c r="Y803" s="5"/>
      <c r="Z803" s="5"/>
    </row>
    <row r="804" ht="13.5" customHeight="1">
      <c r="A804" s="5"/>
      <c r="B804" s="5"/>
      <c r="C804" s="6"/>
      <c r="D804" s="5"/>
      <c r="E804" s="5"/>
      <c r="F804" s="5"/>
      <c r="G804" s="5"/>
      <c r="H804" s="5"/>
      <c r="I804" s="5"/>
      <c r="J804" s="5"/>
      <c r="K804" s="5"/>
      <c r="L804" s="5"/>
      <c r="M804" s="5"/>
      <c r="N804" s="5"/>
      <c r="O804" s="5"/>
      <c r="P804" s="5"/>
      <c r="Q804" s="5"/>
      <c r="R804" s="5"/>
      <c r="S804" s="5"/>
      <c r="T804" s="5"/>
      <c r="U804" s="5"/>
      <c r="V804" s="5"/>
      <c r="W804" s="5"/>
      <c r="X804" s="5"/>
      <c r="Y804" s="5"/>
      <c r="Z804" s="5"/>
    </row>
    <row r="805" ht="13.5" customHeight="1">
      <c r="A805" s="5"/>
      <c r="B805" s="5"/>
      <c r="C805" s="6"/>
      <c r="D805" s="5"/>
      <c r="E805" s="5"/>
      <c r="F805" s="5"/>
      <c r="G805" s="5"/>
      <c r="H805" s="5"/>
      <c r="I805" s="5"/>
      <c r="J805" s="5"/>
      <c r="K805" s="5"/>
      <c r="L805" s="5"/>
      <c r="M805" s="5"/>
      <c r="N805" s="5"/>
      <c r="O805" s="5"/>
      <c r="P805" s="5"/>
      <c r="Q805" s="5"/>
      <c r="R805" s="5"/>
      <c r="S805" s="5"/>
      <c r="T805" s="5"/>
      <c r="U805" s="5"/>
      <c r="V805" s="5"/>
      <c r="W805" s="5"/>
      <c r="X805" s="5"/>
      <c r="Y805" s="5"/>
      <c r="Z805" s="5"/>
    </row>
    <row r="806" ht="13.5" customHeight="1">
      <c r="A806" s="5"/>
      <c r="B806" s="5"/>
      <c r="C806" s="6"/>
      <c r="D806" s="5"/>
      <c r="E806" s="5"/>
      <c r="F806" s="5"/>
      <c r="G806" s="5"/>
      <c r="H806" s="5"/>
      <c r="I806" s="5"/>
      <c r="J806" s="5"/>
      <c r="K806" s="5"/>
      <c r="L806" s="5"/>
      <c r="M806" s="5"/>
      <c r="N806" s="5"/>
      <c r="O806" s="5"/>
      <c r="P806" s="5"/>
      <c r="Q806" s="5"/>
      <c r="R806" s="5"/>
      <c r="S806" s="5"/>
      <c r="T806" s="5"/>
      <c r="U806" s="5"/>
      <c r="V806" s="5"/>
      <c r="W806" s="5"/>
      <c r="X806" s="5"/>
      <c r="Y806" s="5"/>
      <c r="Z806" s="5"/>
    </row>
    <row r="807" ht="13.5" customHeight="1">
      <c r="A807" s="5"/>
      <c r="B807" s="5"/>
      <c r="C807" s="6"/>
      <c r="D807" s="5"/>
      <c r="E807" s="5"/>
      <c r="F807" s="5"/>
      <c r="G807" s="5"/>
      <c r="H807" s="5"/>
      <c r="I807" s="5"/>
      <c r="J807" s="5"/>
      <c r="K807" s="5"/>
      <c r="L807" s="5"/>
      <c r="M807" s="5"/>
      <c r="N807" s="5"/>
      <c r="O807" s="5"/>
      <c r="P807" s="5"/>
      <c r="Q807" s="5"/>
      <c r="R807" s="5"/>
      <c r="S807" s="5"/>
      <c r="T807" s="5"/>
      <c r="U807" s="5"/>
      <c r="V807" s="5"/>
      <c r="W807" s="5"/>
      <c r="X807" s="5"/>
      <c r="Y807" s="5"/>
      <c r="Z807" s="5"/>
    </row>
    <row r="808" ht="13.5" customHeight="1">
      <c r="A808" s="5"/>
      <c r="B808" s="5"/>
      <c r="C808" s="6"/>
      <c r="D808" s="5"/>
      <c r="E808" s="5"/>
      <c r="F808" s="5"/>
      <c r="G808" s="5"/>
      <c r="H808" s="5"/>
      <c r="I808" s="5"/>
      <c r="J808" s="5"/>
      <c r="K808" s="5"/>
      <c r="L808" s="5"/>
      <c r="M808" s="5"/>
      <c r="N808" s="5"/>
      <c r="O808" s="5"/>
      <c r="P808" s="5"/>
      <c r="Q808" s="5"/>
      <c r="R808" s="5"/>
      <c r="S808" s="5"/>
      <c r="T808" s="5"/>
      <c r="U808" s="5"/>
      <c r="V808" s="5"/>
      <c r="W808" s="5"/>
      <c r="X808" s="5"/>
      <c r="Y808" s="5"/>
      <c r="Z808" s="5"/>
    </row>
    <row r="809" ht="13.5" customHeight="1">
      <c r="A809" s="5"/>
      <c r="B809" s="5"/>
      <c r="C809" s="6"/>
      <c r="D809" s="5"/>
      <c r="E809" s="5"/>
      <c r="F809" s="5"/>
      <c r="G809" s="5"/>
      <c r="H809" s="5"/>
      <c r="I809" s="5"/>
      <c r="J809" s="5"/>
      <c r="K809" s="5"/>
      <c r="L809" s="5"/>
      <c r="M809" s="5"/>
      <c r="N809" s="5"/>
      <c r="O809" s="5"/>
      <c r="P809" s="5"/>
      <c r="Q809" s="5"/>
      <c r="R809" s="5"/>
      <c r="S809" s="5"/>
      <c r="T809" s="5"/>
      <c r="U809" s="5"/>
      <c r="V809" s="5"/>
      <c r="W809" s="5"/>
      <c r="X809" s="5"/>
      <c r="Y809" s="5"/>
      <c r="Z809" s="5"/>
    </row>
    <row r="810" ht="13.5" customHeight="1">
      <c r="A810" s="5"/>
      <c r="B810" s="5"/>
      <c r="C810" s="6"/>
      <c r="D810" s="5"/>
      <c r="E810" s="5"/>
      <c r="F810" s="5"/>
      <c r="G810" s="5"/>
      <c r="H810" s="5"/>
      <c r="I810" s="5"/>
      <c r="J810" s="5"/>
      <c r="K810" s="5"/>
      <c r="L810" s="5"/>
      <c r="M810" s="5"/>
      <c r="N810" s="5"/>
      <c r="O810" s="5"/>
      <c r="P810" s="5"/>
      <c r="Q810" s="5"/>
      <c r="R810" s="5"/>
      <c r="S810" s="5"/>
      <c r="T810" s="5"/>
      <c r="U810" s="5"/>
      <c r="V810" s="5"/>
      <c r="W810" s="5"/>
      <c r="X810" s="5"/>
      <c r="Y810" s="5"/>
      <c r="Z810" s="5"/>
    </row>
    <row r="811" ht="13.5" customHeight="1">
      <c r="A811" s="5"/>
      <c r="B811" s="5"/>
      <c r="C811" s="6"/>
      <c r="D811" s="5"/>
      <c r="E811" s="5"/>
      <c r="F811" s="5"/>
      <c r="G811" s="5"/>
      <c r="H811" s="5"/>
      <c r="I811" s="5"/>
      <c r="J811" s="5"/>
      <c r="K811" s="5"/>
      <c r="L811" s="5"/>
      <c r="M811" s="5"/>
      <c r="N811" s="5"/>
      <c r="O811" s="5"/>
      <c r="P811" s="5"/>
      <c r="Q811" s="5"/>
      <c r="R811" s="5"/>
      <c r="S811" s="5"/>
      <c r="T811" s="5"/>
      <c r="U811" s="5"/>
      <c r="V811" s="5"/>
      <c r="W811" s="5"/>
      <c r="X811" s="5"/>
      <c r="Y811" s="5"/>
      <c r="Z811" s="5"/>
    </row>
    <row r="812" ht="13.5" customHeight="1">
      <c r="A812" s="5"/>
      <c r="B812" s="5"/>
      <c r="C812" s="6"/>
      <c r="D812" s="5"/>
      <c r="E812" s="5"/>
      <c r="F812" s="5"/>
      <c r="G812" s="5"/>
      <c r="H812" s="5"/>
      <c r="I812" s="5"/>
      <c r="J812" s="5"/>
      <c r="K812" s="5"/>
      <c r="L812" s="5"/>
      <c r="M812" s="5"/>
      <c r="N812" s="5"/>
      <c r="O812" s="5"/>
      <c r="P812" s="5"/>
      <c r="Q812" s="5"/>
      <c r="R812" s="5"/>
      <c r="S812" s="5"/>
      <c r="T812" s="5"/>
      <c r="U812" s="5"/>
      <c r="V812" s="5"/>
      <c r="W812" s="5"/>
      <c r="X812" s="5"/>
      <c r="Y812" s="5"/>
      <c r="Z812" s="5"/>
    </row>
    <row r="813" ht="13.5" customHeight="1">
      <c r="A813" s="5"/>
      <c r="B813" s="5"/>
      <c r="C813" s="6"/>
      <c r="D813" s="5"/>
      <c r="E813" s="5"/>
      <c r="F813" s="5"/>
      <c r="G813" s="5"/>
      <c r="H813" s="5"/>
      <c r="I813" s="5"/>
      <c r="J813" s="5"/>
      <c r="K813" s="5"/>
      <c r="L813" s="5"/>
      <c r="M813" s="5"/>
      <c r="N813" s="5"/>
      <c r="O813" s="5"/>
      <c r="P813" s="5"/>
      <c r="Q813" s="5"/>
      <c r="R813" s="5"/>
      <c r="S813" s="5"/>
      <c r="T813" s="5"/>
      <c r="U813" s="5"/>
      <c r="V813" s="5"/>
      <c r="W813" s="5"/>
      <c r="X813" s="5"/>
      <c r="Y813" s="5"/>
      <c r="Z813" s="5"/>
    </row>
    <row r="814" ht="13.5" customHeight="1">
      <c r="A814" s="5"/>
      <c r="B814" s="5"/>
      <c r="C814" s="6"/>
      <c r="D814" s="5"/>
      <c r="E814" s="5"/>
      <c r="F814" s="5"/>
      <c r="G814" s="5"/>
      <c r="H814" s="5"/>
      <c r="I814" s="5"/>
      <c r="J814" s="5"/>
      <c r="K814" s="5"/>
      <c r="L814" s="5"/>
      <c r="M814" s="5"/>
      <c r="N814" s="5"/>
      <c r="O814" s="5"/>
      <c r="P814" s="5"/>
      <c r="Q814" s="5"/>
      <c r="R814" s="5"/>
      <c r="S814" s="5"/>
      <c r="T814" s="5"/>
      <c r="U814" s="5"/>
      <c r="V814" s="5"/>
      <c r="W814" s="5"/>
      <c r="X814" s="5"/>
      <c r="Y814" s="5"/>
      <c r="Z814" s="5"/>
    </row>
    <row r="815" ht="13.5" customHeight="1">
      <c r="A815" s="5"/>
      <c r="B815" s="5"/>
      <c r="C815" s="6"/>
      <c r="D815" s="5"/>
      <c r="E815" s="5"/>
      <c r="F815" s="5"/>
      <c r="G815" s="5"/>
      <c r="H815" s="5"/>
      <c r="I815" s="5"/>
      <c r="J815" s="5"/>
      <c r="K815" s="5"/>
      <c r="L815" s="5"/>
      <c r="M815" s="5"/>
      <c r="N815" s="5"/>
      <c r="O815" s="5"/>
      <c r="P815" s="5"/>
      <c r="Q815" s="5"/>
      <c r="R815" s="5"/>
      <c r="S815" s="5"/>
      <c r="T815" s="5"/>
      <c r="U815" s="5"/>
      <c r="V815" s="5"/>
      <c r="W815" s="5"/>
      <c r="X815" s="5"/>
      <c r="Y815" s="5"/>
      <c r="Z815" s="5"/>
    </row>
    <row r="816" ht="13.5" customHeight="1">
      <c r="A816" s="5"/>
      <c r="B816" s="5"/>
      <c r="C816" s="6"/>
      <c r="D816" s="5"/>
      <c r="E816" s="5"/>
      <c r="F816" s="5"/>
      <c r="G816" s="5"/>
      <c r="H816" s="5"/>
      <c r="I816" s="5"/>
      <c r="J816" s="5"/>
      <c r="K816" s="5"/>
      <c r="L816" s="5"/>
      <c r="M816" s="5"/>
      <c r="N816" s="5"/>
      <c r="O816" s="5"/>
      <c r="P816" s="5"/>
      <c r="Q816" s="5"/>
      <c r="R816" s="5"/>
      <c r="S816" s="5"/>
      <c r="T816" s="5"/>
      <c r="U816" s="5"/>
      <c r="V816" s="5"/>
      <c r="W816" s="5"/>
      <c r="X816" s="5"/>
      <c r="Y816" s="5"/>
      <c r="Z816" s="5"/>
    </row>
    <row r="817" ht="13.5" customHeight="1">
      <c r="A817" s="5"/>
      <c r="B817" s="5"/>
      <c r="C817" s="6"/>
      <c r="D817" s="5"/>
      <c r="E817" s="5"/>
      <c r="F817" s="5"/>
      <c r="G817" s="5"/>
      <c r="H817" s="5"/>
      <c r="I817" s="5"/>
      <c r="J817" s="5"/>
      <c r="K817" s="5"/>
      <c r="L817" s="5"/>
      <c r="M817" s="5"/>
      <c r="N817" s="5"/>
      <c r="O817" s="5"/>
      <c r="P817" s="5"/>
      <c r="Q817" s="5"/>
      <c r="R817" s="5"/>
      <c r="S817" s="5"/>
      <c r="T817" s="5"/>
      <c r="U817" s="5"/>
      <c r="V817" s="5"/>
      <c r="W817" s="5"/>
      <c r="X817" s="5"/>
      <c r="Y817" s="5"/>
      <c r="Z817" s="5"/>
    </row>
    <row r="818" ht="13.5" customHeight="1">
      <c r="A818" s="5"/>
      <c r="B818" s="5"/>
      <c r="C818" s="6"/>
      <c r="D818" s="5"/>
      <c r="E818" s="5"/>
      <c r="F818" s="5"/>
      <c r="G818" s="5"/>
      <c r="H818" s="5"/>
      <c r="I818" s="5"/>
      <c r="J818" s="5"/>
      <c r="K818" s="5"/>
      <c r="L818" s="5"/>
      <c r="M818" s="5"/>
      <c r="N818" s="5"/>
      <c r="O818" s="5"/>
      <c r="P818" s="5"/>
      <c r="Q818" s="5"/>
      <c r="R818" s="5"/>
      <c r="S818" s="5"/>
      <c r="T818" s="5"/>
      <c r="U818" s="5"/>
      <c r="V818" s="5"/>
      <c r="W818" s="5"/>
      <c r="X818" s="5"/>
      <c r="Y818" s="5"/>
      <c r="Z818" s="5"/>
    </row>
    <row r="819" ht="13.5" customHeight="1">
      <c r="A819" s="5"/>
      <c r="B819" s="5"/>
      <c r="C819" s="6"/>
      <c r="D819" s="5"/>
      <c r="E819" s="5"/>
      <c r="F819" s="5"/>
      <c r="G819" s="5"/>
      <c r="H819" s="5"/>
      <c r="I819" s="5"/>
      <c r="J819" s="5"/>
      <c r="K819" s="5"/>
      <c r="L819" s="5"/>
      <c r="M819" s="5"/>
      <c r="N819" s="5"/>
      <c r="O819" s="5"/>
      <c r="P819" s="5"/>
      <c r="Q819" s="5"/>
      <c r="R819" s="5"/>
      <c r="S819" s="5"/>
      <c r="T819" s="5"/>
      <c r="U819" s="5"/>
      <c r="V819" s="5"/>
      <c r="W819" s="5"/>
      <c r="X819" s="5"/>
      <c r="Y819" s="5"/>
      <c r="Z819" s="5"/>
    </row>
    <row r="820" ht="13.5" customHeight="1">
      <c r="A820" s="5"/>
      <c r="B820" s="5"/>
      <c r="C820" s="6"/>
      <c r="D820" s="5"/>
      <c r="E820" s="5"/>
      <c r="F820" s="5"/>
      <c r="G820" s="5"/>
      <c r="H820" s="5"/>
      <c r="I820" s="5"/>
      <c r="J820" s="5"/>
      <c r="K820" s="5"/>
      <c r="L820" s="5"/>
      <c r="M820" s="5"/>
      <c r="N820" s="5"/>
      <c r="O820" s="5"/>
      <c r="P820" s="5"/>
      <c r="Q820" s="5"/>
      <c r="R820" s="5"/>
      <c r="S820" s="5"/>
      <c r="T820" s="5"/>
      <c r="U820" s="5"/>
      <c r="V820" s="5"/>
      <c r="W820" s="5"/>
      <c r="X820" s="5"/>
      <c r="Y820" s="5"/>
      <c r="Z820" s="5"/>
    </row>
    <row r="821" ht="13.5" customHeight="1">
      <c r="A821" s="5"/>
      <c r="B821" s="5"/>
      <c r="C821" s="6"/>
      <c r="D821" s="5"/>
      <c r="E821" s="5"/>
      <c r="F821" s="5"/>
      <c r="G821" s="5"/>
      <c r="H821" s="5"/>
      <c r="I821" s="5"/>
      <c r="J821" s="5"/>
      <c r="K821" s="5"/>
      <c r="L821" s="5"/>
      <c r="M821" s="5"/>
      <c r="N821" s="5"/>
      <c r="O821" s="5"/>
      <c r="P821" s="5"/>
      <c r="Q821" s="5"/>
      <c r="R821" s="5"/>
      <c r="S821" s="5"/>
      <c r="T821" s="5"/>
      <c r="U821" s="5"/>
      <c r="V821" s="5"/>
      <c r="W821" s="5"/>
      <c r="X821" s="5"/>
      <c r="Y821" s="5"/>
      <c r="Z821" s="5"/>
    </row>
    <row r="822" ht="13.5" customHeight="1">
      <c r="A822" s="5"/>
      <c r="B822" s="5"/>
      <c r="C822" s="6"/>
      <c r="D822" s="5"/>
      <c r="E822" s="5"/>
      <c r="F822" s="5"/>
      <c r="G822" s="5"/>
      <c r="H822" s="5"/>
      <c r="I822" s="5"/>
      <c r="J822" s="5"/>
      <c r="K822" s="5"/>
      <c r="L822" s="5"/>
      <c r="M822" s="5"/>
      <c r="N822" s="5"/>
      <c r="O822" s="5"/>
      <c r="P822" s="5"/>
      <c r="Q822" s="5"/>
      <c r="R822" s="5"/>
      <c r="S822" s="5"/>
      <c r="T822" s="5"/>
      <c r="U822" s="5"/>
      <c r="V822" s="5"/>
      <c r="W822" s="5"/>
      <c r="X822" s="5"/>
      <c r="Y822" s="5"/>
      <c r="Z822" s="5"/>
    </row>
    <row r="823" ht="13.5" customHeight="1">
      <c r="A823" s="5"/>
      <c r="B823" s="5"/>
      <c r="C823" s="6"/>
      <c r="D823" s="5"/>
      <c r="E823" s="5"/>
      <c r="F823" s="5"/>
      <c r="G823" s="5"/>
      <c r="H823" s="5"/>
      <c r="I823" s="5"/>
      <c r="J823" s="5"/>
      <c r="K823" s="5"/>
      <c r="L823" s="5"/>
      <c r="M823" s="5"/>
      <c r="N823" s="5"/>
      <c r="O823" s="5"/>
      <c r="P823" s="5"/>
      <c r="Q823" s="5"/>
      <c r="R823" s="5"/>
      <c r="S823" s="5"/>
      <c r="T823" s="5"/>
      <c r="U823" s="5"/>
      <c r="V823" s="5"/>
      <c r="W823" s="5"/>
      <c r="X823" s="5"/>
      <c r="Y823" s="5"/>
      <c r="Z823" s="5"/>
    </row>
    <row r="824" ht="13.5" customHeight="1">
      <c r="A824" s="5"/>
      <c r="B824" s="5"/>
      <c r="C824" s="6"/>
      <c r="D824" s="5"/>
      <c r="E824" s="5"/>
      <c r="F824" s="5"/>
      <c r="G824" s="5"/>
      <c r="H824" s="5"/>
      <c r="I824" s="5"/>
      <c r="J824" s="5"/>
      <c r="K824" s="5"/>
      <c r="L824" s="5"/>
      <c r="M824" s="5"/>
      <c r="N824" s="5"/>
      <c r="O824" s="5"/>
      <c r="P824" s="5"/>
      <c r="Q824" s="5"/>
      <c r="R824" s="5"/>
      <c r="S824" s="5"/>
      <c r="T824" s="5"/>
      <c r="U824" s="5"/>
      <c r="V824" s="5"/>
      <c r="W824" s="5"/>
      <c r="X824" s="5"/>
      <c r="Y824" s="5"/>
      <c r="Z824" s="5"/>
    </row>
    <row r="825" ht="13.5" customHeight="1">
      <c r="A825" s="5"/>
      <c r="B825" s="5"/>
      <c r="C825" s="6"/>
      <c r="D825" s="5"/>
      <c r="E825" s="5"/>
      <c r="F825" s="5"/>
      <c r="G825" s="5"/>
      <c r="H825" s="5"/>
      <c r="I825" s="5"/>
      <c r="J825" s="5"/>
      <c r="K825" s="5"/>
      <c r="L825" s="5"/>
      <c r="M825" s="5"/>
      <c r="N825" s="5"/>
      <c r="O825" s="5"/>
      <c r="P825" s="5"/>
      <c r="Q825" s="5"/>
      <c r="R825" s="5"/>
      <c r="S825" s="5"/>
      <c r="T825" s="5"/>
      <c r="U825" s="5"/>
      <c r="V825" s="5"/>
      <c r="W825" s="5"/>
      <c r="X825" s="5"/>
      <c r="Y825" s="5"/>
      <c r="Z825" s="5"/>
    </row>
    <row r="826" ht="13.5" customHeight="1">
      <c r="A826" s="5"/>
      <c r="B826" s="5"/>
      <c r="C826" s="6"/>
      <c r="D826" s="5"/>
      <c r="E826" s="5"/>
      <c r="F826" s="5"/>
      <c r="G826" s="5"/>
      <c r="H826" s="5"/>
      <c r="I826" s="5"/>
      <c r="J826" s="5"/>
      <c r="K826" s="5"/>
      <c r="L826" s="5"/>
      <c r="M826" s="5"/>
      <c r="N826" s="5"/>
      <c r="O826" s="5"/>
      <c r="P826" s="5"/>
      <c r="Q826" s="5"/>
      <c r="R826" s="5"/>
      <c r="S826" s="5"/>
      <c r="T826" s="5"/>
      <c r="U826" s="5"/>
      <c r="V826" s="5"/>
      <c r="W826" s="5"/>
      <c r="X826" s="5"/>
      <c r="Y826" s="5"/>
      <c r="Z826" s="5"/>
    </row>
    <row r="827" ht="13.5" customHeight="1">
      <c r="A827" s="5"/>
      <c r="B827" s="5"/>
      <c r="C827" s="6"/>
      <c r="D827" s="5"/>
      <c r="E827" s="5"/>
      <c r="F827" s="5"/>
      <c r="G827" s="5"/>
      <c r="H827" s="5"/>
      <c r="I827" s="5"/>
      <c r="J827" s="5"/>
      <c r="K827" s="5"/>
      <c r="L827" s="5"/>
      <c r="M827" s="5"/>
      <c r="N827" s="5"/>
      <c r="O827" s="5"/>
      <c r="P827" s="5"/>
      <c r="Q827" s="5"/>
      <c r="R827" s="5"/>
      <c r="S827" s="5"/>
      <c r="T827" s="5"/>
      <c r="U827" s="5"/>
      <c r="V827" s="5"/>
      <c r="W827" s="5"/>
      <c r="X827" s="5"/>
      <c r="Y827" s="5"/>
      <c r="Z827" s="5"/>
    </row>
    <row r="828" ht="13.5" customHeight="1">
      <c r="A828" s="5"/>
      <c r="B828" s="5"/>
      <c r="C828" s="6"/>
      <c r="D828" s="5"/>
      <c r="E828" s="5"/>
      <c r="F828" s="5"/>
      <c r="G828" s="5"/>
      <c r="H828" s="5"/>
      <c r="I828" s="5"/>
      <c r="J828" s="5"/>
      <c r="K828" s="5"/>
      <c r="L828" s="5"/>
      <c r="M828" s="5"/>
      <c r="N828" s="5"/>
      <c r="O828" s="5"/>
      <c r="P828" s="5"/>
      <c r="Q828" s="5"/>
      <c r="R828" s="5"/>
      <c r="S828" s="5"/>
      <c r="T828" s="5"/>
      <c r="U828" s="5"/>
      <c r="V828" s="5"/>
      <c r="W828" s="5"/>
      <c r="X828" s="5"/>
      <c r="Y828" s="5"/>
      <c r="Z828" s="5"/>
    </row>
    <row r="829" ht="13.5" customHeight="1">
      <c r="A829" s="5"/>
      <c r="B829" s="5"/>
      <c r="C829" s="6"/>
      <c r="D829" s="5"/>
      <c r="E829" s="5"/>
      <c r="F829" s="5"/>
      <c r="G829" s="5"/>
      <c r="H829" s="5"/>
      <c r="I829" s="5"/>
      <c r="J829" s="5"/>
      <c r="K829" s="5"/>
      <c r="L829" s="5"/>
      <c r="M829" s="5"/>
      <c r="N829" s="5"/>
      <c r="O829" s="5"/>
      <c r="P829" s="5"/>
      <c r="Q829" s="5"/>
      <c r="R829" s="5"/>
      <c r="S829" s="5"/>
      <c r="T829" s="5"/>
      <c r="U829" s="5"/>
      <c r="V829" s="5"/>
      <c r="W829" s="5"/>
      <c r="X829" s="5"/>
      <c r="Y829" s="5"/>
      <c r="Z829" s="5"/>
    </row>
    <row r="830" ht="13.5" customHeight="1">
      <c r="A830" s="5"/>
      <c r="B830" s="5"/>
      <c r="C830" s="6"/>
      <c r="D830" s="5"/>
      <c r="E830" s="5"/>
      <c r="F830" s="5"/>
      <c r="G830" s="5"/>
      <c r="H830" s="5"/>
      <c r="I830" s="5"/>
      <c r="J830" s="5"/>
      <c r="K830" s="5"/>
      <c r="L830" s="5"/>
      <c r="M830" s="5"/>
      <c r="N830" s="5"/>
      <c r="O830" s="5"/>
      <c r="P830" s="5"/>
      <c r="Q830" s="5"/>
      <c r="R830" s="5"/>
      <c r="S830" s="5"/>
      <c r="T830" s="5"/>
      <c r="U830" s="5"/>
      <c r="V830" s="5"/>
      <c r="W830" s="5"/>
      <c r="X830" s="5"/>
      <c r="Y830" s="5"/>
      <c r="Z830" s="5"/>
    </row>
    <row r="831" ht="13.5" customHeight="1">
      <c r="A831" s="5"/>
      <c r="B831" s="5"/>
      <c r="C831" s="6"/>
      <c r="D831" s="5"/>
      <c r="E831" s="5"/>
      <c r="F831" s="5"/>
      <c r="G831" s="5"/>
      <c r="H831" s="5"/>
      <c r="I831" s="5"/>
      <c r="J831" s="5"/>
      <c r="K831" s="5"/>
      <c r="L831" s="5"/>
      <c r="M831" s="5"/>
      <c r="N831" s="5"/>
      <c r="O831" s="5"/>
      <c r="P831" s="5"/>
      <c r="Q831" s="5"/>
      <c r="R831" s="5"/>
      <c r="S831" s="5"/>
      <c r="T831" s="5"/>
      <c r="U831" s="5"/>
      <c r="V831" s="5"/>
      <c r="W831" s="5"/>
      <c r="X831" s="5"/>
      <c r="Y831" s="5"/>
      <c r="Z831" s="5"/>
    </row>
    <row r="832" ht="13.5" customHeight="1">
      <c r="A832" s="5"/>
      <c r="B832" s="5"/>
      <c r="C832" s="6"/>
      <c r="D832" s="5"/>
      <c r="E832" s="5"/>
      <c r="F832" s="5"/>
      <c r="G832" s="5"/>
      <c r="H832" s="5"/>
      <c r="I832" s="5"/>
      <c r="J832" s="5"/>
      <c r="K832" s="5"/>
      <c r="L832" s="5"/>
      <c r="M832" s="5"/>
      <c r="N832" s="5"/>
      <c r="O832" s="5"/>
      <c r="P832" s="5"/>
      <c r="Q832" s="5"/>
      <c r="R832" s="5"/>
      <c r="S832" s="5"/>
      <c r="T832" s="5"/>
      <c r="U832" s="5"/>
      <c r="V832" s="5"/>
      <c r="W832" s="5"/>
      <c r="X832" s="5"/>
      <c r="Y832" s="5"/>
      <c r="Z832" s="5"/>
    </row>
    <row r="833" ht="13.5" customHeight="1">
      <c r="A833" s="5"/>
      <c r="B833" s="5"/>
      <c r="C833" s="6"/>
      <c r="D833" s="5"/>
      <c r="E833" s="5"/>
      <c r="F833" s="5"/>
      <c r="G833" s="5"/>
      <c r="H833" s="5"/>
      <c r="I833" s="5"/>
      <c r="J833" s="5"/>
      <c r="K833" s="5"/>
      <c r="L833" s="5"/>
      <c r="M833" s="5"/>
      <c r="N833" s="5"/>
      <c r="O833" s="5"/>
      <c r="P833" s="5"/>
      <c r="Q833" s="5"/>
      <c r="R833" s="5"/>
      <c r="S833" s="5"/>
      <c r="T833" s="5"/>
      <c r="U833" s="5"/>
      <c r="V833" s="5"/>
      <c r="W833" s="5"/>
      <c r="X833" s="5"/>
      <c r="Y833" s="5"/>
      <c r="Z833" s="5"/>
    </row>
    <row r="834" ht="13.5" customHeight="1">
      <c r="A834" s="5"/>
      <c r="B834" s="5"/>
      <c r="C834" s="6"/>
      <c r="D834" s="5"/>
      <c r="E834" s="5"/>
      <c r="F834" s="5"/>
      <c r="G834" s="5"/>
      <c r="H834" s="5"/>
      <c r="I834" s="5"/>
      <c r="J834" s="5"/>
      <c r="K834" s="5"/>
      <c r="L834" s="5"/>
      <c r="M834" s="5"/>
      <c r="N834" s="5"/>
      <c r="O834" s="5"/>
      <c r="P834" s="5"/>
      <c r="Q834" s="5"/>
      <c r="R834" s="5"/>
      <c r="S834" s="5"/>
      <c r="T834" s="5"/>
      <c r="U834" s="5"/>
      <c r="V834" s="5"/>
      <c r="W834" s="5"/>
      <c r="X834" s="5"/>
      <c r="Y834" s="5"/>
      <c r="Z834" s="5"/>
    </row>
    <row r="835" ht="13.5" customHeight="1">
      <c r="A835" s="5"/>
      <c r="B835" s="5"/>
      <c r="C835" s="6"/>
      <c r="D835" s="5"/>
      <c r="E835" s="5"/>
      <c r="F835" s="5"/>
      <c r="G835" s="5"/>
      <c r="H835" s="5"/>
      <c r="I835" s="5"/>
      <c r="J835" s="5"/>
      <c r="K835" s="5"/>
      <c r="L835" s="5"/>
      <c r="M835" s="5"/>
      <c r="N835" s="5"/>
      <c r="O835" s="5"/>
      <c r="P835" s="5"/>
      <c r="Q835" s="5"/>
      <c r="R835" s="5"/>
      <c r="S835" s="5"/>
      <c r="T835" s="5"/>
      <c r="U835" s="5"/>
      <c r="V835" s="5"/>
      <c r="W835" s="5"/>
      <c r="X835" s="5"/>
      <c r="Y835" s="5"/>
      <c r="Z835" s="5"/>
    </row>
    <row r="836" ht="13.5" customHeight="1">
      <c r="A836" s="5"/>
      <c r="B836" s="5"/>
      <c r="C836" s="6"/>
      <c r="D836" s="5"/>
      <c r="E836" s="5"/>
      <c r="F836" s="5"/>
      <c r="G836" s="5"/>
      <c r="H836" s="5"/>
      <c r="I836" s="5"/>
      <c r="J836" s="5"/>
      <c r="K836" s="5"/>
      <c r="L836" s="5"/>
      <c r="M836" s="5"/>
      <c r="N836" s="5"/>
      <c r="O836" s="5"/>
      <c r="P836" s="5"/>
      <c r="Q836" s="5"/>
      <c r="R836" s="5"/>
      <c r="S836" s="5"/>
      <c r="T836" s="5"/>
      <c r="U836" s="5"/>
      <c r="V836" s="5"/>
      <c r="W836" s="5"/>
      <c r="X836" s="5"/>
      <c r="Y836" s="5"/>
      <c r="Z836" s="5"/>
    </row>
    <row r="837" ht="13.5" customHeight="1">
      <c r="A837" s="5"/>
      <c r="B837" s="5"/>
      <c r="C837" s="6"/>
      <c r="D837" s="5"/>
      <c r="E837" s="5"/>
      <c r="F837" s="5"/>
      <c r="G837" s="5"/>
      <c r="H837" s="5"/>
      <c r="I837" s="5"/>
      <c r="J837" s="5"/>
      <c r="K837" s="5"/>
      <c r="L837" s="5"/>
      <c r="M837" s="5"/>
      <c r="N837" s="5"/>
      <c r="O837" s="5"/>
      <c r="P837" s="5"/>
      <c r="Q837" s="5"/>
      <c r="R837" s="5"/>
      <c r="S837" s="5"/>
      <c r="T837" s="5"/>
      <c r="U837" s="5"/>
      <c r="V837" s="5"/>
      <c r="W837" s="5"/>
      <c r="X837" s="5"/>
      <c r="Y837" s="5"/>
      <c r="Z837" s="5"/>
    </row>
    <row r="838" ht="13.5" customHeight="1">
      <c r="A838" s="5"/>
      <c r="B838" s="5"/>
      <c r="C838" s="6"/>
      <c r="D838" s="5"/>
      <c r="E838" s="5"/>
      <c r="F838" s="5"/>
      <c r="G838" s="5"/>
      <c r="H838" s="5"/>
      <c r="I838" s="5"/>
      <c r="J838" s="5"/>
      <c r="K838" s="5"/>
      <c r="L838" s="5"/>
      <c r="M838" s="5"/>
      <c r="N838" s="5"/>
      <c r="O838" s="5"/>
      <c r="P838" s="5"/>
      <c r="Q838" s="5"/>
      <c r="R838" s="5"/>
      <c r="S838" s="5"/>
      <c r="T838" s="5"/>
      <c r="U838" s="5"/>
      <c r="V838" s="5"/>
      <c r="W838" s="5"/>
      <c r="X838" s="5"/>
      <c r="Y838" s="5"/>
      <c r="Z838" s="5"/>
    </row>
    <row r="839" ht="13.5" customHeight="1">
      <c r="A839" s="5"/>
      <c r="B839" s="5"/>
      <c r="C839" s="6"/>
      <c r="D839" s="5"/>
      <c r="E839" s="5"/>
      <c r="F839" s="5"/>
      <c r="G839" s="5"/>
      <c r="H839" s="5"/>
      <c r="I839" s="5"/>
      <c r="J839" s="5"/>
      <c r="K839" s="5"/>
      <c r="L839" s="5"/>
      <c r="M839" s="5"/>
      <c r="N839" s="5"/>
      <c r="O839" s="5"/>
      <c r="P839" s="5"/>
      <c r="Q839" s="5"/>
      <c r="R839" s="5"/>
      <c r="S839" s="5"/>
      <c r="T839" s="5"/>
      <c r="U839" s="5"/>
      <c r="V839" s="5"/>
      <c r="W839" s="5"/>
      <c r="X839" s="5"/>
      <c r="Y839" s="5"/>
      <c r="Z839" s="5"/>
    </row>
    <row r="840" ht="13.5" customHeight="1">
      <c r="A840" s="5"/>
      <c r="B840" s="5"/>
      <c r="C840" s="6"/>
      <c r="D840" s="5"/>
      <c r="E840" s="5"/>
      <c r="F840" s="5"/>
      <c r="G840" s="5"/>
      <c r="H840" s="5"/>
      <c r="I840" s="5"/>
      <c r="J840" s="5"/>
      <c r="K840" s="5"/>
      <c r="L840" s="5"/>
      <c r="M840" s="5"/>
      <c r="N840" s="5"/>
      <c r="O840" s="5"/>
      <c r="P840" s="5"/>
      <c r="Q840" s="5"/>
      <c r="R840" s="5"/>
      <c r="S840" s="5"/>
      <c r="T840" s="5"/>
      <c r="U840" s="5"/>
      <c r="V840" s="5"/>
      <c r="W840" s="5"/>
      <c r="X840" s="5"/>
      <c r="Y840" s="5"/>
      <c r="Z840" s="5"/>
    </row>
    <row r="841" ht="13.5" customHeight="1">
      <c r="A841" s="5"/>
      <c r="B841" s="5"/>
      <c r="C841" s="6"/>
      <c r="D841" s="5"/>
      <c r="E841" s="5"/>
      <c r="F841" s="5"/>
      <c r="G841" s="5"/>
      <c r="H841" s="5"/>
      <c r="I841" s="5"/>
      <c r="J841" s="5"/>
      <c r="K841" s="5"/>
      <c r="L841" s="5"/>
      <c r="M841" s="5"/>
      <c r="N841" s="5"/>
      <c r="O841" s="5"/>
      <c r="P841" s="5"/>
      <c r="Q841" s="5"/>
      <c r="R841" s="5"/>
      <c r="S841" s="5"/>
      <c r="T841" s="5"/>
      <c r="U841" s="5"/>
      <c r="V841" s="5"/>
      <c r="W841" s="5"/>
      <c r="X841" s="5"/>
      <c r="Y841" s="5"/>
      <c r="Z841" s="5"/>
    </row>
    <row r="842" ht="13.5" customHeight="1">
      <c r="A842" s="5"/>
      <c r="B842" s="5"/>
      <c r="C842" s="6"/>
      <c r="D842" s="5"/>
      <c r="E842" s="5"/>
      <c r="F842" s="5"/>
      <c r="G842" s="5"/>
      <c r="H842" s="5"/>
      <c r="I842" s="5"/>
      <c r="J842" s="5"/>
      <c r="K842" s="5"/>
      <c r="L842" s="5"/>
      <c r="M842" s="5"/>
      <c r="N842" s="5"/>
      <c r="O842" s="5"/>
      <c r="P842" s="5"/>
      <c r="Q842" s="5"/>
      <c r="R842" s="5"/>
      <c r="S842" s="5"/>
      <c r="T842" s="5"/>
      <c r="U842" s="5"/>
      <c r="V842" s="5"/>
      <c r="W842" s="5"/>
      <c r="X842" s="5"/>
      <c r="Y842" s="5"/>
      <c r="Z842" s="5"/>
    </row>
    <row r="843" ht="13.5" customHeight="1">
      <c r="A843" s="5"/>
      <c r="B843" s="5"/>
      <c r="C843" s="6"/>
      <c r="D843" s="5"/>
      <c r="E843" s="5"/>
      <c r="F843" s="5"/>
      <c r="G843" s="5"/>
      <c r="H843" s="5"/>
      <c r="I843" s="5"/>
      <c r="J843" s="5"/>
      <c r="K843" s="5"/>
      <c r="L843" s="5"/>
      <c r="M843" s="5"/>
      <c r="N843" s="5"/>
      <c r="O843" s="5"/>
      <c r="P843" s="5"/>
      <c r="Q843" s="5"/>
      <c r="R843" s="5"/>
      <c r="S843" s="5"/>
      <c r="T843" s="5"/>
      <c r="U843" s="5"/>
      <c r="V843" s="5"/>
      <c r="W843" s="5"/>
      <c r="X843" s="5"/>
      <c r="Y843" s="5"/>
      <c r="Z843" s="5"/>
    </row>
    <row r="844" ht="13.5" customHeight="1">
      <c r="A844" s="5"/>
      <c r="B844" s="5"/>
      <c r="C844" s="6"/>
      <c r="D844" s="5"/>
      <c r="E844" s="5"/>
      <c r="F844" s="5"/>
      <c r="G844" s="5"/>
      <c r="H844" s="5"/>
      <c r="I844" s="5"/>
      <c r="J844" s="5"/>
      <c r="K844" s="5"/>
      <c r="L844" s="5"/>
      <c r="M844" s="5"/>
      <c r="N844" s="5"/>
      <c r="O844" s="5"/>
      <c r="P844" s="5"/>
      <c r="Q844" s="5"/>
      <c r="R844" s="5"/>
      <c r="S844" s="5"/>
      <c r="T844" s="5"/>
      <c r="U844" s="5"/>
      <c r="V844" s="5"/>
      <c r="W844" s="5"/>
      <c r="X844" s="5"/>
      <c r="Y844" s="5"/>
      <c r="Z844" s="5"/>
    </row>
    <row r="845" ht="13.5" customHeight="1">
      <c r="A845" s="5"/>
      <c r="B845" s="5"/>
      <c r="C845" s="6"/>
      <c r="D845" s="5"/>
      <c r="E845" s="5"/>
      <c r="F845" s="5"/>
      <c r="G845" s="5"/>
      <c r="H845" s="5"/>
      <c r="I845" s="5"/>
      <c r="J845" s="5"/>
      <c r="K845" s="5"/>
      <c r="L845" s="5"/>
      <c r="M845" s="5"/>
      <c r="N845" s="5"/>
      <c r="O845" s="5"/>
      <c r="P845" s="5"/>
      <c r="Q845" s="5"/>
      <c r="R845" s="5"/>
      <c r="S845" s="5"/>
      <c r="T845" s="5"/>
      <c r="U845" s="5"/>
      <c r="V845" s="5"/>
      <c r="W845" s="5"/>
      <c r="X845" s="5"/>
      <c r="Y845" s="5"/>
      <c r="Z845" s="5"/>
    </row>
    <row r="846" ht="13.5" customHeight="1">
      <c r="A846" s="5"/>
      <c r="B846" s="5"/>
      <c r="C846" s="6"/>
      <c r="D846" s="5"/>
      <c r="E846" s="5"/>
      <c r="F846" s="5"/>
      <c r="G846" s="5"/>
      <c r="H846" s="5"/>
      <c r="I846" s="5"/>
      <c r="J846" s="5"/>
      <c r="K846" s="5"/>
      <c r="L846" s="5"/>
      <c r="M846" s="5"/>
      <c r="N846" s="5"/>
      <c r="O846" s="5"/>
      <c r="P846" s="5"/>
      <c r="Q846" s="5"/>
      <c r="R846" s="5"/>
      <c r="S846" s="5"/>
      <c r="T846" s="5"/>
      <c r="U846" s="5"/>
      <c r="V846" s="5"/>
      <c r="W846" s="5"/>
      <c r="X846" s="5"/>
      <c r="Y846" s="5"/>
      <c r="Z846" s="5"/>
    </row>
    <row r="847" ht="13.5" customHeight="1">
      <c r="A847" s="5"/>
      <c r="B847" s="5"/>
      <c r="C847" s="6"/>
      <c r="D847" s="5"/>
      <c r="E847" s="5"/>
      <c r="F847" s="5"/>
      <c r="G847" s="5"/>
      <c r="H847" s="5"/>
      <c r="I847" s="5"/>
      <c r="J847" s="5"/>
      <c r="K847" s="5"/>
      <c r="L847" s="5"/>
      <c r="M847" s="5"/>
      <c r="N847" s="5"/>
      <c r="O847" s="5"/>
      <c r="P847" s="5"/>
      <c r="Q847" s="5"/>
      <c r="R847" s="5"/>
      <c r="S847" s="5"/>
      <c r="T847" s="5"/>
      <c r="U847" s="5"/>
      <c r="V847" s="5"/>
      <c r="W847" s="5"/>
      <c r="X847" s="5"/>
      <c r="Y847" s="5"/>
      <c r="Z847" s="5"/>
    </row>
    <row r="848" ht="13.5" customHeight="1">
      <c r="A848" s="5"/>
      <c r="B848" s="5"/>
      <c r="C848" s="6"/>
      <c r="D848" s="5"/>
      <c r="E848" s="5"/>
      <c r="F848" s="5"/>
      <c r="G848" s="5"/>
      <c r="H848" s="5"/>
      <c r="I848" s="5"/>
      <c r="J848" s="5"/>
      <c r="K848" s="5"/>
      <c r="L848" s="5"/>
      <c r="M848" s="5"/>
      <c r="N848" s="5"/>
      <c r="O848" s="5"/>
      <c r="P848" s="5"/>
      <c r="Q848" s="5"/>
      <c r="R848" s="5"/>
      <c r="S848" s="5"/>
      <c r="T848" s="5"/>
      <c r="U848" s="5"/>
      <c r="V848" s="5"/>
      <c r="W848" s="5"/>
      <c r="X848" s="5"/>
      <c r="Y848" s="5"/>
      <c r="Z848" s="5"/>
    </row>
    <row r="849" ht="13.5" customHeight="1">
      <c r="A849" s="5"/>
      <c r="B849" s="5"/>
      <c r="C849" s="6"/>
      <c r="D849" s="5"/>
      <c r="E849" s="5"/>
      <c r="F849" s="5"/>
      <c r="G849" s="5"/>
      <c r="H849" s="5"/>
      <c r="I849" s="5"/>
      <c r="J849" s="5"/>
      <c r="K849" s="5"/>
      <c r="L849" s="5"/>
      <c r="M849" s="5"/>
      <c r="N849" s="5"/>
      <c r="O849" s="5"/>
      <c r="P849" s="5"/>
      <c r="Q849" s="5"/>
      <c r="R849" s="5"/>
      <c r="S849" s="5"/>
      <c r="T849" s="5"/>
      <c r="U849" s="5"/>
      <c r="V849" s="5"/>
      <c r="W849" s="5"/>
      <c r="X849" s="5"/>
      <c r="Y849" s="5"/>
      <c r="Z849" s="5"/>
    </row>
    <row r="850" ht="13.5" customHeight="1">
      <c r="A850" s="5"/>
      <c r="B850" s="5"/>
      <c r="C850" s="6"/>
      <c r="D850" s="5"/>
      <c r="E850" s="5"/>
      <c r="F850" s="5"/>
      <c r="G850" s="5"/>
      <c r="H850" s="5"/>
      <c r="I850" s="5"/>
      <c r="J850" s="5"/>
      <c r="K850" s="5"/>
      <c r="L850" s="5"/>
      <c r="M850" s="5"/>
      <c r="N850" s="5"/>
      <c r="O850" s="5"/>
      <c r="P850" s="5"/>
      <c r="Q850" s="5"/>
      <c r="R850" s="5"/>
      <c r="S850" s="5"/>
      <c r="T850" s="5"/>
      <c r="U850" s="5"/>
      <c r="V850" s="5"/>
      <c r="W850" s="5"/>
      <c r="X850" s="5"/>
      <c r="Y850" s="5"/>
      <c r="Z850" s="5"/>
    </row>
    <row r="851" ht="13.5" customHeight="1">
      <c r="A851" s="5"/>
      <c r="B851" s="5"/>
      <c r="C851" s="6"/>
      <c r="D851" s="5"/>
      <c r="E851" s="5"/>
      <c r="F851" s="5"/>
      <c r="G851" s="5"/>
      <c r="H851" s="5"/>
      <c r="I851" s="5"/>
      <c r="J851" s="5"/>
      <c r="K851" s="5"/>
      <c r="L851" s="5"/>
      <c r="M851" s="5"/>
      <c r="N851" s="5"/>
      <c r="O851" s="5"/>
      <c r="P851" s="5"/>
      <c r="Q851" s="5"/>
      <c r="R851" s="5"/>
      <c r="S851" s="5"/>
      <c r="T851" s="5"/>
      <c r="U851" s="5"/>
      <c r="V851" s="5"/>
      <c r="W851" s="5"/>
      <c r="X851" s="5"/>
      <c r="Y851" s="5"/>
      <c r="Z851" s="5"/>
    </row>
    <row r="852" ht="13.5" customHeight="1">
      <c r="A852" s="5"/>
      <c r="B852" s="5"/>
      <c r="C852" s="6"/>
      <c r="D852" s="5"/>
      <c r="E852" s="5"/>
      <c r="F852" s="5"/>
      <c r="G852" s="5"/>
      <c r="H852" s="5"/>
      <c r="I852" s="5"/>
      <c r="J852" s="5"/>
      <c r="K852" s="5"/>
      <c r="L852" s="5"/>
      <c r="M852" s="5"/>
      <c r="N852" s="5"/>
      <c r="O852" s="5"/>
      <c r="P852" s="5"/>
      <c r="Q852" s="5"/>
      <c r="R852" s="5"/>
      <c r="S852" s="5"/>
      <c r="T852" s="5"/>
      <c r="U852" s="5"/>
      <c r="V852" s="5"/>
      <c r="W852" s="5"/>
      <c r="X852" s="5"/>
      <c r="Y852" s="5"/>
      <c r="Z852" s="5"/>
    </row>
    <row r="853" ht="13.5" customHeight="1">
      <c r="A853" s="5"/>
      <c r="B853" s="5"/>
      <c r="C853" s="6"/>
      <c r="D853" s="5"/>
      <c r="E853" s="5"/>
      <c r="F853" s="5"/>
      <c r="G853" s="5"/>
      <c r="H853" s="5"/>
      <c r="I853" s="5"/>
      <c r="J853" s="5"/>
      <c r="K853" s="5"/>
      <c r="L853" s="5"/>
      <c r="M853" s="5"/>
      <c r="N853" s="5"/>
      <c r="O853" s="5"/>
      <c r="P853" s="5"/>
      <c r="Q853" s="5"/>
      <c r="R853" s="5"/>
      <c r="S853" s="5"/>
      <c r="T853" s="5"/>
      <c r="U853" s="5"/>
      <c r="V853" s="5"/>
      <c r="W853" s="5"/>
      <c r="X853" s="5"/>
      <c r="Y853" s="5"/>
      <c r="Z853" s="5"/>
    </row>
    <row r="854" ht="13.5" customHeight="1">
      <c r="A854" s="5"/>
      <c r="B854" s="5"/>
      <c r="C854" s="6"/>
      <c r="D854" s="5"/>
      <c r="E854" s="5"/>
      <c r="F854" s="5"/>
      <c r="G854" s="5"/>
      <c r="H854" s="5"/>
      <c r="I854" s="5"/>
      <c r="J854" s="5"/>
      <c r="K854" s="5"/>
      <c r="L854" s="5"/>
      <c r="M854" s="5"/>
      <c r="N854" s="5"/>
      <c r="O854" s="5"/>
      <c r="P854" s="5"/>
      <c r="Q854" s="5"/>
      <c r="R854" s="5"/>
      <c r="S854" s="5"/>
      <c r="T854" s="5"/>
      <c r="U854" s="5"/>
      <c r="V854" s="5"/>
      <c r="W854" s="5"/>
      <c r="X854" s="5"/>
      <c r="Y854" s="5"/>
      <c r="Z854" s="5"/>
    </row>
    <row r="855" ht="13.5" customHeight="1">
      <c r="A855" s="5"/>
      <c r="B855" s="5"/>
      <c r="C855" s="6"/>
      <c r="D855" s="5"/>
      <c r="E855" s="5"/>
      <c r="F855" s="5"/>
      <c r="G855" s="5"/>
      <c r="H855" s="5"/>
      <c r="I855" s="5"/>
      <c r="J855" s="5"/>
      <c r="K855" s="5"/>
      <c r="L855" s="5"/>
      <c r="M855" s="5"/>
      <c r="N855" s="5"/>
      <c r="O855" s="5"/>
      <c r="P855" s="5"/>
      <c r="Q855" s="5"/>
      <c r="R855" s="5"/>
      <c r="S855" s="5"/>
      <c r="T855" s="5"/>
      <c r="U855" s="5"/>
      <c r="V855" s="5"/>
      <c r="W855" s="5"/>
      <c r="X855" s="5"/>
      <c r="Y855" s="5"/>
      <c r="Z855" s="5"/>
    </row>
    <row r="856" ht="13.5" customHeight="1">
      <c r="A856" s="5"/>
      <c r="B856" s="5"/>
      <c r="C856" s="6"/>
      <c r="D856" s="5"/>
      <c r="E856" s="5"/>
      <c r="F856" s="5"/>
      <c r="G856" s="5"/>
      <c r="H856" s="5"/>
      <c r="I856" s="5"/>
      <c r="J856" s="5"/>
      <c r="K856" s="5"/>
      <c r="L856" s="5"/>
      <c r="M856" s="5"/>
      <c r="N856" s="5"/>
      <c r="O856" s="5"/>
      <c r="P856" s="5"/>
      <c r="Q856" s="5"/>
      <c r="R856" s="5"/>
      <c r="S856" s="5"/>
      <c r="T856" s="5"/>
      <c r="U856" s="5"/>
      <c r="V856" s="5"/>
      <c r="W856" s="5"/>
      <c r="X856" s="5"/>
      <c r="Y856" s="5"/>
      <c r="Z856" s="5"/>
    </row>
    <row r="857" ht="13.5" customHeight="1">
      <c r="A857" s="5"/>
      <c r="B857" s="5"/>
      <c r="C857" s="6"/>
      <c r="D857" s="5"/>
      <c r="E857" s="5"/>
      <c r="F857" s="5"/>
      <c r="G857" s="5"/>
      <c r="H857" s="5"/>
      <c r="I857" s="5"/>
      <c r="J857" s="5"/>
      <c r="K857" s="5"/>
      <c r="L857" s="5"/>
      <c r="M857" s="5"/>
      <c r="N857" s="5"/>
      <c r="O857" s="5"/>
      <c r="P857" s="5"/>
      <c r="Q857" s="5"/>
      <c r="R857" s="5"/>
      <c r="S857" s="5"/>
      <c r="T857" s="5"/>
      <c r="U857" s="5"/>
      <c r="V857" s="5"/>
      <c r="W857" s="5"/>
      <c r="X857" s="5"/>
      <c r="Y857" s="5"/>
      <c r="Z857" s="5"/>
    </row>
    <row r="858" ht="13.5" customHeight="1">
      <c r="A858" s="5"/>
      <c r="B858" s="5"/>
      <c r="C858" s="6"/>
      <c r="D858" s="5"/>
      <c r="E858" s="5"/>
      <c r="F858" s="5"/>
      <c r="G858" s="5"/>
      <c r="H858" s="5"/>
      <c r="I858" s="5"/>
      <c r="J858" s="5"/>
      <c r="K858" s="5"/>
      <c r="L858" s="5"/>
      <c r="M858" s="5"/>
      <c r="N858" s="5"/>
      <c r="O858" s="5"/>
      <c r="P858" s="5"/>
      <c r="Q858" s="5"/>
      <c r="R858" s="5"/>
      <c r="S858" s="5"/>
      <c r="T858" s="5"/>
      <c r="U858" s="5"/>
      <c r="V858" s="5"/>
      <c r="W858" s="5"/>
      <c r="X858" s="5"/>
      <c r="Y858" s="5"/>
      <c r="Z858" s="5"/>
    </row>
    <row r="859" ht="13.5" customHeight="1">
      <c r="A859" s="5"/>
      <c r="B859" s="5"/>
      <c r="C859" s="6"/>
      <c r="D859" s="5"/>
      <c r="E859" s="5"/>
      <c r="F859" s="5"/>
      <c r="G859" s="5"/>
      <c r="H859" s="5"/>
      <c r="I859" s="5"/>
      <c r="J859" s="5"/>
      <c r="K859" s="5"/>
      <c r="L859" s="5"/>
      <c r="M859" s="5"/>
      <c r="N859" s="5"/>
      <c r="O859" s="5"/>
      <c r="P859" s="5"/>
      <c r="Q859" s="5"/>
      <c r="R859" s="5"/>
      <c r="S859" s="5"/>
      <c r="T859" s="5"/>
      <c r="U859" s="5"/>
      <c r="V859" s="5"/>
      <c r="W859" s="5"/>
      <c r="X859" s="5"/>
      <c r="Y859" s="5"/>
      <c r="Z859" s="5"/>
    </row>
    <row r="860" ht="13.5" customHeight="1">
      <c r="A860" s="5"/>
      <c r="B860" s="5"/>
      <c r="C860" s="6"/>
      <c r="D860" s="5"/>
      <c r="E860" s="5"/>
      <c r="F860" s="5"/>
      <c r="G860" s="5"/>
      <c r="H860" s="5"/>
      <c r="I860" s="5"/>
      <c r="J860" s="5"/>
      <c r="K860" s="5"/>
      <c r="L860" s="5"/>
      <c r="M860" s="5"/>
      <c r="N860" s="5"/>
      <c r="O860" s="5"/>
      <c r="P860" s="5"/>
      <c r="Q860" s="5"/>
      <c r="R860" s="5"/>
      <c r="S860" s="5"/>
      <c r="T860" s="5"/>
      <c r="U860" s="5"/>
      <c r="V860" s="5"/>
      <c r="W860" s="5"/>
      <c r="X860" s="5"/>
      <c r="Y860" s="5"/>
      <c r="Z860" s="5"/>
    </row>
    <row r="861" ht="13.5" customHeight="1">
      <c r="A861" s="5"/>
      <c r="B861" s="5"/>
      <c r="C861" s="6"/>
      <c r="D861" s="5"/>
      <c r="E861" s="5"/>
      <c r="F861" s="5"/>
      <c r="G861" s="5"/>
      <c r="H861" s="5"/>
      <c r="I861" s="5"/>
      <c r="J861" s="5"/>
      <c r="K861" s="5"/>
      <c r="L861" s="5"/>
      <c r="M861" s="5"/>
      <c r="N861" s="5"/>
      <c r="O861" s="5"/>
      <c r="P861" s="5"/>
      <c r="Q861" s="5"/>
      <c r="R861" s="5"/>
      <c r="S861" s="5"/>
      <c r="T861" s="5"/>
      <c r="U861" s="5"/>
      <c r="V861" s="5"/>
      <c r="W861" s="5"/>
      <c r="X861" s="5"/>
      <c r="Y861" s="5"/>
      <c r="Z861" s="5"/>
    </row>
    <row r="862" ht="13.5" customHeight="1">
      <c r="A862" s="5"/>
      <c r="B862" s="5"/>
      <c r="C862" s="6"/>
      <c r="D862" s="5"/>
      <c r="E862" s="5"/>
      <c r="F862" s="5"/>
      <c r="G862" s="5"/>
      <c r="H862" s="5"/>
      <c r="I862" s="5"/>
      <c r="J862" s="5"/>
      <c r="K862" s="5"/>
      <c r="L862" s="5"/>
      <c r="M862" s="5"/>
      <c r="N862" s="5"/>
      <c r="O862" s="5"/>
      <c r="P862" s="5"/>
      <c r="Q862" s="5"/>
      <c r="R862" s="5"/>
      <c r="S862" s="5"/>
      <c r="T862" s="5"/>
      <c r="U862" s="5"/>
      <c r="V862" s="5"/>
      <c r="W862" s="5"/>
      <c r="X862" s="5"/>
      <c r="Y862" s="5"/>
      <c r="Z862" s="5"/>
    </row>
    <row r="863" ht="13.5" customHeight="1">
      <c r="A863" s="5"/>
      <c r="B863" s="5"/>
      <c r="C863" s="6"/>
      <c r="D863" s="5"/>
      <c r="E863" s="5"/>
      <c r="F863" s="5"/>
      <c r="G863" s="5"/>
      <c r="H863" s="5"/>
      <c r="I863" s="5"/>
      <c r="J863" s="5"/>
      <c r="K863" s="5"/>
      <c r="L863" s="5"/>
      <c r="M863" s="5"/>
      <c r="N863" s="5"/>
      <c r="O863" s="5"/>
      <c r="P863" s="5"/>
      <c r="Q863" s="5"/>
      <c r="R863" s="5"/>
      <c r="S863" s="5"/>
      <c r="T863" s="5"/>
      <c r="U863" s="5"/>
      <c r="V863" s="5"/>
      <c r="W863" s="5"/>
      <c r="X863" s="5"/>
      <c r="Y863" s="5"/>
      <c r="Z863" s="5"/>
    </row>
    <row r="864" ht="13.5" customHeight="1">
      <c r="A864" s="5"/>
      <c r="B864" s="5"/>
      <c r="C864" s="6"/>
      <c r="D864" s="5"/>
      <c r="E864" s="5"/>
      <c r="F864" s="5"/>
      <c r="G864" s="5"/>
      <c r="H864" s="5"/>
      <c r="I864" s="5"/>
      <c r="J864" s="5"/>
      <c r="K864" s="5"/>
      <c r="L864" s="5"/>
      <c r="M864" s="5"/>
      <c r="N864" s="5"/>
      <c r="O864" s="5"/>
      <c r="P864" s="5"/>
      <c r="Q864" s="5"/>
      <c r="R864" s="5"/>
      <c r="S864" s="5"/>
      <c r="T864" s="5"/>
      <c r="U864" s="5"/>
      <c r="V864" s="5"/>
      <c r="W864" s="5"/>
      <c r="X864" s="5"/>
      <c r="Y864" s="5"/>
      <c r="Z864" s="5"/>
    </row>
    <row r="865" ht="13.5" customHeight="1">
      <c r="A865" s="5"/>
      <c r="B865" s="5"/>
      <c r="C865" s="6"/>
      <c r="D865" s="5"/>
      <c r="E865" s="5"/>
      <c r="F865" s="5"/>
      <c r="G865" s="5"/>
      <c r="H865" s="5"/>
      <c r="I865" s="5"/>
      <c r="J865" s="5"/>
      <c r="K865" s="5"/>
      <c r="L865" s="5"/>
      <c r="M865" s="5"/>
      <c r="N865" s="5"/>
      <c r="O865" s="5"/>
      <c r="P865" s="5"/>
      <c r="Q865" s="5"/>
      <c r="R865" s="5"/>
      <c r="S865" s="5"/>
      <c r="T865" s="5"/>
      <c r="U865" s="5"/>
      <c r="V865" s="5"/>
      <c r="W865" s="5"/>
      <c r="X865" s="5"/>
      <c r="Y865" s="5"/>
      <c r="Z865" s="5"/>
    </row>
    <row r="866" ht="13.5" customHeight="1">
      <c r="A866" s="5"/>
      <c r="B866" s="5"/>
      <c r="C866" s="6"/>
      <c r="D866" s="5"/>
      <c r="E866" s="5"/>
      <c r="F866" s="5"/>
      <c r="G866" s="5"/>
      <c r="H866" s="5"/>
      <c r="I866" s="5"/>
      <c r="J866" s="5"/>
      <c r="K866" s="5"/>
      <c r="L866" s="5"/>
      <c r="M866" s="5"/>
      <c r="N866" s="5"/>
      <c r="O866" s="5"/>
      <c r="P866" s="5"/>
      <c r="Q866" s="5"/>
      <c r="R866" s="5"/>
      <c r="S866" s="5"/>
      <c r="T866" s="5"/>
      <c r="U866" s="5"/>
      <c r="V866" s="5"/>
      <c r="W866" s="5"/>
      <c r="X866" s="5"/>
      <c r="Y866" s="5"/>
      <c r="Z866" s="5"/>
    </row>
    <row r="867" ht="13.5" customHeight="1">
      <c r="A867" s="5"/>
      <c r="B867" s="5"/>
      <c r="C867" s="6"/>
      <c r="D867" s="5"/>
      <c r="E867" s="5"/>
      <c r="F867" s="5"/>
      <c r="G867" s="5"/>
      <c r="H867" s="5"/>
      <c r="I867" s="5"/>
      <c r="J867" s="5"/>
      <c r="K867" s="5"/>
      <c r="L867" s="5"/>
      <c r="M867" s="5"/>
      <c r="N867" s="5"/>
      <c r="O867" s="5"/>
      <c r="P867" s="5"/>
      <c r="Q867" s="5"/>
      <c r="R867" s="5"/>
      <c r="S867" s="5"/>
      <c r="T867" s="5"/>
      <c r="U867" s="5"/>
      <c r="V867" s="5"/>
      <c r="W867" s="5"/>
      <c r="X867" s="5"/>
      <c r="Y867" s="5"/>
      <c r="Z867" s="5"/>
    </row>
    <row r="868" ht="13.5" customHeight="1">
      <c r="A868" s="5"/>
      <c r="B868" s="5"/>
      <c r="C868" s="6"/>
      <c r="D868" s="5"/>
      <c r="E868" s="5"/>
      <c r="F868" s="5"/>
      <c r="G868" s="5"/>
      <c r="H868" s="5"/>
      <c r="I868" s="5"/>
      <c r="J868" s="5"/>
      <c r="K868" s="5"/>
      <c r="L868" s="5"/>
      <c r="M868" s="5"/>
      <c r="N868" s="5"/>
      <c r="O868" s="5"/>
      <c r="P868" s="5"/>
      <c r="Q868" s="5"/>
      <c r="R868" s="5"/>
      <c r="S868" s="5"/>
      <c r="T868" s="5"/>
      <c r="U868" s="5"/>
      <c r="V868" s="5"/>
      <c r="W868" s="5"/>
      <c r="X868" s="5"/>
      <c r="Y868" s="5"/>
      <c r="Z868" s="5"/>
    </row>
    <row r="869" ht="13.5" customHeight="1">
      <c r="A869" s="5"/>
      <c r="B869" s="5"/>
      <c r="C869" s="6"/>
      <c r="D869" s="5"/>
      <c r="E869" s="5"/>
      <c r="F869" s="5"/>
      <c r="G869" s="5"/>
      <c r="H869" s="5"/>
      <c r="I869" s="5"/>
      <c r="J869" s="5"/>
      <c r="K869" s="5"/>
      <c r="L869" s="5"/>
      <c r="M869" s="5"/>
      <c r="N869" s="5"/>
      <c r="O869" s="5"/>
      <c r="P869" s="5"/>
      <c r="Q869" s="5"/>
      <c r="R869" s="5"/>
      <c r="S869" s="5"/>
      <c r="T869" s="5"/>
      <c r="U869" s="5"/>
      <c r="V869" s="5"/>
      <c r="W869" s="5"/>
      <c r="X869" s="5"/>
      <c r="Y869" s="5"/>
      <c r="Z869" s="5"/>
    </row>
    <row r="870" ht="13.5" customHeight="1">
      <c r="A870" s="5"/>
      <c r="B870" s="5"/>
      <c r="C870" s="6"/>
      <c r="D870" s="5"/>
      <c r="E870" s="5"/>
      <c r="F870" s="5"/>
      <c r="G870" s="5"/>
      <c r="H870" s="5"/>
      <c r="I870" s="5"/>
      <c r="J870" s="5"/>
      <c r="K870" s="5"/>
      <c r="L870" s="5"/>
      <c r="M870" s="5"/>
      <c r="N870" s="5"/>
      <c r="O870" s="5"/>
      <c r="P870" s="5"/>
      <c r="Q870" s="5"/>
      <c r="R870" s="5"/>
      <c r="S870" s="5"/>
      <c r="T870" s="5"/>
      <c r="U870" s="5"/>
      <c r="V870" s="5"/>
      <c r="W870" s="5"/>
      <c r="X870" s="5"/>
      <c r="Y870" s="5"/>
      <c r="Z870" s="5"/>
    </row>
    <row r="871" ht="13.5" customHeight="1">
      <c r="A871" s="5"/>
      <c r="B871" s="5"/>
      <c r="C871" s="6"/>
      <c r="D871" s="5"/>
      <c r="E871" s="5"/>
      <c r="F871" s="5"/>
      <c r="G871" s="5"/>
      <c r="H871" s="5"/>
      <c r="I871" s="5"/>
      <c r="J871" s="5"/>
      <c r="K871" s="5"/>
      <c r="L871" s="5"/>
      <c r="M871" s="5"/>
      <c r="N871" s="5"/>
      <c r="O871" s="5"/>
      <c r="P871" s="5"/>
      <c r="Q871" s="5"/>
      <c r="R871" s="5"/>
      <c r="S871" s="5"/>
      <c r="T871" s="5"/>
      <c r="U871" s="5"/>
      <c r="V871" s="5"/>
      <c r="W871" s="5"/>
      <c r="X871" s="5"/>
      <c r="Y871" s="5"/>
      <c r="Z871" s="5"/>
    </row>
    <row r="872" ht="13.5" customHeight="1">
      <c r="A872" s="5"/>
      <c r="B872" s="5"/>
      <c r="C872" s="6"/>
      <c r="D872" s="5"/>
      <c r="E872" s="5"/>
      <c r="F872" s="5"/>
      <c r="G872" s="5"/>
      <c r="H872" s="5"/>
      <c r="I872" s="5"/>
      <c r="J872" s="5"/>
      <c r="K872" s="5"/>
      <c r="L872" s="5"/>
      <c r="M872" s="5"/>
      <c r="N872" s="5"/>
      <c r="O872" s="5"/>
      <c r="P872" s="5"/>
      <c r="Q872" s="5"/>
      <c r="R872" s="5"/>
      <c r="S872" s="5"/>
      <c r="T872" s="5"/>
      <c r="U872" s="5"/>
      <c r="V872" s="5"/>
      <c r="W872" s="5"/>
      <c r="X872" s="5"/>
      <c r="Y872" s="5"/>
      <c r="Z872" s="5"/>
    </row>
    <row r="873" ht="13.5" customHeight="1">
      <c r="A873" s="5"/>
      <c r="B873" s="5"/>
      <c r="C873" s="6"/>
      <c r="D873" s="5"/>
      <c r="E873" s="5"/>
      <c r="F873" s="5"/>
      <c r="G873" s="5"/>
      <c r="H873" s="5"/>
      <c r="I873" s="5"/>
      <c r="J873" s="5"/>
      <c r="K873" s="5"/>
      <c r="L873" s="5"/>
      <c r="M873" s="5"/>
      <c r="N873" s="5"/>
      <c r="O873" s="5"/>
      <c r="P873" s="5"/>
      <c r="Q873" s="5"/>
      <c r="R873" s="5"/>
      <c r="S873" s="5"/>
      <c r="T873" s="5"/>
      <c r="U873" s="5"/>
      <c r="V873" s="5"/>
      <c r="W873" s="5"/>
      <c r="X873" s="5"/>
      <c r="Y873" s="5"/>
      <c r="Z873" s="5"/>
    </row>
    <row r="874" ht="13.5" customHeight="1">
      <c r="A874" s="5"/>
      <c r="B874" s="5"/>
      <c r="C874" s="6"/>
      <c r="D874" s="5"/>
      <c r="E874" s="5"/>
      <c r="F874" s="5"/>
      <c r="G874" s="5"/>
      <c r="H874" s="5"/>
      <c r="I874" s="5"/>
      <c r="J874" s="5"/>
      <c r="K874" s="5"/>
      <c r="L874" s="5"/>
      <c r="M874" s="5"/>
      <c r="N874" s="5"/>
      <c r="O874" s="5"/>
      <c r="P874" s="5"/>
      <c r="Q874" s="5"/>
      <c r="R874" s="5"/>
      <c r="S874" s="5"/>
      <c r="T874" s="5"/>
      <c r="U874" s="5"/>
      <c r="V874" s="5"/>
      <c r="W874" s="5"/>
      <c r="X874" s="5"/>
      <c r="Y874" s="5"/>
      <c r="Z874" s="5"/>
    </row>
    <row r="875" ht="13.5" customHeight="1">
      <c r="A875" s="5"/>
      <c r="B875" s="5"/>
      <c r="C875" s="6"/>
      <c r="D875" s="5"/>
      <c r="E875" s="5"/>
      <c r="F875" s="5"/>
      <c r="G875" s="5"/>
      <c r="H875" s="5"/>
      <c r="I875" s="5"/>
      <c r="J875" s="5"/>
      <c r="K875" s="5"/>
      <c r="L875" s="5"/>
      <c r="M875" s="5"/>
      <c r="N875" s="5"/>
      <c r="O875" s="5"/>
      <c r="P875" s="5"/>
      <c r="Q875" s="5"/>
      <c r="R875" s="5"/>
      <c r="S875" s="5"/>
      <c r="T875" s="5"/>
      <c r="U875" s="5"/>
      <c r="V875" s="5"/>
      <c r="W875" s="5"/>
      <c r="X875" s="5"/>
      <c r="Y875" s="5"/>
      <c r="Z875" s="5"/>
    </row>
    <row r="876" ht="13.5" customHeight="1">
      <c r="A876" s="5"/>
      <c r="B876" s="5"/>
      <c r="C876" s="6"/>
      <c r="D876" s="5"/>
      <c r="E876" s="5"/>
      <c r="F876" s="5"/>
      <c r="G876" s="5"/>
      <c r="H876" s="5"/>
      <c r="I876" s="5"/>
      <c r="J876" s="5"/>
      <c r="K876" s="5"/>
      <c r="L876" s="5"/>
      <c r="M876" s="5"/>
      <c r="N876" s="5"/>
      <c r="O876" s="5"/>
      <c r="P876" s="5"/>
      <c r="Q876" s="5"/>
      <c r="R876" s="5"/>
      <c r="S876" s="5"/>
      <c r="T876" s="5"/>
      <c r="U876" s="5"/>
      <c r="V876" s="5"/>
      <c r="W876" s="5"/>
      <c r="X876" s="5"/>
      <c r="Y876" s="5"/>
      <c r="Z876" s="5"/>
    </row>
    <row r="877" ht="13.5" customHeight="1">
      <c r="A877" s="5"/>
      <c r="B877" s="5"/>
      <c r="C877" s="6"/>
      <c r="D877" s="5"/>
      <c r="E877" s="5"/>
      <c r="F877" s="5"/>
      <c r="G877" s="5"/>
      <c r="H877" s="5"/>
      <c r="I877" s="5"/>
      <c r="J877" s="5"/>
      <c r="K877" s="5"/>
      <c r="L877" s="5"/>
      <c r="M877" s="5"/>
      <c r="N877" s="5"/>
      <c r="O877" s="5"/>
      <c r="P877" s="5"/>
      <c r="Q877" s="5"/>
      <c r="R877" s="5"/>
      <c r="S877" s="5"/>
      <c r="T877" s="5"/>
      <c r="U877" s="5"/>
      <c r="V877" s="5"/>
      <c r="W877" s="5"/>
      <c r="X877" s="5"/>
      <c r="Y877" s="5"/>
      <c r="Z877" s="5"/>
    </row>
    <row r="878" ht="13.5" customHeight="1">
      <c r="A878" s="5"/>
      <c r="B878" s="5"/>
      <c r="C878" s="6"/>
      <c r="D878" s="5"/>
      <c r="E878" s="5"/>
      <c r="F878" s="5"/>
      <c r="G878" s="5"/>
      <c r="H878" s="5"/>
      <c r="I878" s="5"/>
      <c r="J878" s="5"/>
      <c r="K878" s="5"/>
      <c r="L878" s="5"/>
      <c r="M878" s="5"/>
      <c r="N878" s="5"/>
      <c r="O878" s="5"/>
      <c r="P878" s="5"/>
      <c r="Q878" s="5"/>
      <c r="R878" s="5"/>
      <c r="S878" s="5"/>
      <c r="T878" s="5"/>
      <c r="U878" s="5"/>
      <c r="V878" s="5"/>
      <c r="W878" s="5"/>
      <c r="X878" s="5"/>
      <c r="Y878" s="5"/>
      <c r="Z878" s="5"/>
    </row>
    <row r="879" ht="13.5" customHeight="1">
      <c r="A879" s="5"/>
      <c r="B879" s="5"/>
      <c r="C879" s="6"/>
      <c r="D879" s="5"/>
      <c r="E879" s="5"/>
      <c r="F879" s="5"/>
      <c r="G879" s="5"/>
      <c r="H879" s="5"/>
      <c r="I879" s="5"/>
      <c r="J879" s="5"/>
      <c r="K879" s="5"/>
      <c r="L879" s="5"/>
      <c r="M879" s="5"/>
      <c r="N879" s="5"/>
      <c r="O879" s="5"/>
      <c r="P879" s="5"/>
      <c r="Q879" s="5"/>
      <c r="R879" s="5"/>
      <c r="S879" s="5"/>
      <c r="T879" s="5"/>
      <c r="U879" s="5"/>
      <c r="V879" s="5"/>
      <c r="W879" s="5"/>
      <c r="X879" s="5"/>
      <c r="Y879" s="5"/>
      <c r="Z879" s="5"/>
    </row>
    <row r="880" ht="13.5" customHeight="1">
      <c r="A880" s="5"/>
      <c r="B880" s="5"/>
      <c r="C880" s="6"/>
      <c r="D880" s="5"/>
      <c r="E880" s="5"/>
      <c r="F880" s="5"/>
      <c r="G880" s="5"/>
      <c r="H880" s="5"/>
      <c r="I880" s="5"/>
      <c r="J880" s="5"/>
      <c r="K880" s="5"/>
      <c r="L880" s="5"/>
      <c r="M880" s="5"/>
      <c r="N880" s="5"/>
      <c r="O880" s="5"/>
      <c r="P880" s="5"/>
      <c r="Q880" s="5"/>
      <c r="R880" s="5"/>
      <c r="S880" s="5"/>
      <c r="T880" s="5"/>
      <c r="U880" s="5"/>
      <c r="V880" s="5"/>
      <c r="W880" s="5"/>
      <c r="X880" s="5"/>
      <c r="Y880" s="5"/>
      <c r="Z880" s="5"/>
    </row>
    <row r="881" ht="13.5" customHeight="1">
      <c r="A881" s="5"/>
      <c r="B881" s="5"/>
      <c r="C881" s="6"/>
      <c r="D881" s="5"/>
      <c r="E881" s="5"/>
      <c r="F881" s="5"/>
      <c r="G881" s="5"/>
      <c r="H881" s="5"/>
      <c r="I881" s="5"/>
      <c r="J881" s="5"/>
      <c r="K881" s="5"/>
      <c r="L881" s="5"/>
      <c r="M881" s="5"/>
      <c r="N881" s="5"/>
      <c r="O881" s="5"/>
      <c r="P881" s="5"/>
      <c r="Q881" s="5"/>
      <c r="R881" s="5"/>
      <c r="S881" s="5"/>
      <c r="T881" s="5"/>
      <c r="U881" s="5"/>
      <c r="V881" s="5"/>
      <c r="W881" s="5"/>
      <c r="X881" s="5"/>
      <c r="Y881" s="5"/>
      <c r="Z881" s="5"/>
    </row>
    <row r="882" ht="13.5" customHeight="1">
      <c r="A882" s="5"/>
      <c r="B882" s="5"/>
      <c r="C882" s="6"/>
      <c r="D882" s="5"/>
      <c r="E882" s="5"/>
      <c r="F882" s="5"/>
      <c r="G882" s="5"/>
      <c r="H882" s="5"/>
      <c r="I882" s="5"/>
      <c r="J882" s="5"/>
      <c r="K882" s="5"/>
      <c r="L882" s="5"/>
      <c r="M882" s="5"/>
      <c r="N882" s="5"/>
      <c r="O882" s="5"/>
      <c r="P882" s="5"/>
      <c r="Q882" s="5"/>
      <c r="R882" s="5"/>
      <c r="S882" s="5"/>
      <c r="T882" s="5"/>
      <c r="U882" s="5"/>
      <c r="V882" s="5"/>
      <c r="W882" s="5"/>
      <c r="X882" s="5"/>
      <c r="Y882" s="5"/>
      <c r="Z882" s="5"/>
    </row>
    <row r="883" ht="13.5" customHeight="1">
      <c r="A883" s="5"/>
      <c r="B883" s="5"/>
      <c r="C883" s="6"/>
      <c r="D883" s="5"/>
      <c r="E883" s="5"/>
      <c r="F883" s="5"/>
      <c r="G883" s="5"/>
      <c r="H883" s="5"/>
      <c r="I883" s="5"/>
      <c r="J883" s="5"/>
      <c r="K883" s="5"/>
      <c r="L883" s="5"/>
      <c r="M883" s="5"/>
      <c r="N883" s="5"/>
      <c r="O883" s="5"/>
      <c r="P883" s="5"/>
      <c r="Q883" s="5"/>
      <c r="R883" s="5"/>
      <c r="S883" s="5"/>
      <c r="T883" s="5"/>
      <c r="U883" s="5"/>
      <c r="V883" s="5"/>
      <c r="W883" s="5"/>
      <c r="X883" s="5"/>
      <c r="Y883" s="5"/>
      <c r="Z883" s="5"/>
    </row>
    <row r="884" ht="13.5" customHeight="1">
      <c r="A884" s="5"/>
      <c r="B884" s="5"/>
      <c r="C884" s="6"/>
      <c r="D884" s="5"/>
      <c r="E884" s="5"/>
      <c r="F884" s="5"/>
      <c r="G884" s="5"/>
      <c r="H884" s="5"/>
      <c r="I884" s="5"/>
      <c r="J884" s="5"/>
      <c r="K884" s="5"/>
      <c r="L884" s="5"/>
      <c r="M884" s="5"/>
      <c r="N884" s="5"/>
      <c r="O884" s="5"/>
      <c r="P884" s="5"/>
      <c r="Q884" s="5"/>
      <c r="R884" s="5"/>
      <c r="S884" s="5"/>
      <c r="T884" s="5"/>
      <c r="U884" s="5"/>
      <c r="V884" s="5"/>
      <c r="W884" s="5"/>
      <c r="X884" s="5"/>
      <c r="Y884" s="5"/>
      <c r="Z884" s="5"/>
    </row>
    <row r="885" ht="13.5" customHeight="1">
      <c r="A885" s="5"/>
      <c r="B885" s="5"/>
      <c r="C885" s="6"/>
      <c r="D885" s="5"/>
      <c r="E885" s="5"/>
      <c r="F885" s="5"/>
      <c r="G885" s="5"/>
      <c r="H885" s="5"/>
      <c r="I885" s="5"/>
      <c r="J885" s="5"/>
      <c r="K885" s="5"/>
      <c r="L885" s="5"/>
      <c r="M885" s="5"/>
      <c r="N885" s="5"/>
      <c r="O885" s="5"/>
      <c r="P885" s="5"/>
      <c r="Q885" s="5"/>
      <c r="R885" s="5"/>
      <c r="S885" s="5"/>
      <c r="T885" s="5"/>
      <c r="U885" s="5"/>
      <c r="V885" s="5"/>
      <c r="W885" s="5"/>
      <c r="X885" s="5"/>
      <c r="Y885" s="5"/>
      <c r="Z885" s="5"/>
    </row>
    <row r="886" ht="13.5" customHeight="1">
      <c r="A886" s="5"/>
      <c r="B886" s="5"/>
      <c r="C886" s="6"/>
      <c r="D886" s="5"/>
      <c r="E886" s="5"/>
      <c r="F886" s="5"/>
      <c r="G886" s="5"/>
      <c r="H886" s="5"/>
      <c r="I886" s="5"/>
      <c r="J886" s="5"/>
      <c r="K886" s="5"/>
      <c r="L886" s="5"/>
      <c r="M886" s="5"/>
      <c r="N886" s="5"/>
      <c r="O886" s="5"/>
      <c r="P886" s="5"/>
      <c r="Q886" s="5"/>
      <c r="R886" s="5"/>
      <c r="S886" s="5"/>
      <c r="T886" s="5"/>
      <c r="U886" s="5"/>
      <c r="V886" s="5"/>
      <c r="W886" s="5"/>
      <c r="X886" s="5"/>
      <c r="Y886" s="5"/>
      <c r="Z886" s="5"/>
    </row>
    <row r="887" ht="13.5" customHeight="1">
      <c r="A887" s="5"/>
      <c r="B887" s="5"/>
      <c r="C887" s="6"/>
      <c r="D887" s="5"/>
      <c r="E887" s="5"/>
      <c r="F887" s="5"/>
      <c r="G887" s="5"/>
      <c r="H887" s="5"/>
      <c r="I887" s="5"/>
      <c r="J887" s="5"/>
      <c r="K887" s="5"/>
      <c r="L887" s="5"/>
      <c r="M887" s="5"/>
      <c r="N887" s="5"/>
      <c r="O887" s="5"/>
      <c r="P887" s="5"/>
      <c r="Q887" s="5"/>
      <c r="R887" s="5"/>
      <c r="S887" s="5"/>
      <c r="T887" s="5"/>
      <c r="U887" s="5"/>
      <c r="V887" s="5"/>
      <c r="W887" s="5"/>
      <c r="X887" s="5"/>
      <c r="Y887" s="5"/>
      <c r="Z887" s="5"/>
    </row>
    <row r="888" ht="13.5" customHeight="1">
      <c r="A888" s="5"/>
      <c r="B888" s="5"/>
      <c r="C888" s="6"/>
      <c r="D888" s="5"/>
      <c r="E888" s="5"/>
      <c r="F888" s="5"/>
      <c r="G888" s="5"/>
      <c r="H888" s="5"/>
      <c r="I888" s="5"/>
      <c r="J888" s="5"/>
      <c r="K888" s="5"/>
      <c r="L888" s="5"/>
      <c r="M888" s="5"/>
      <c r="N888" s="5"/>
      <c r="O888" s="5"/>
      <c r="P888" s="5"/>
      <c r="Q888" s="5"/>
      <c r="R888" s="5"/>
      <c r="S888" s="5"/>
      <c r="T888" s="5"/>
      <c r="U888" s="5"/>
      <c r="V888" s="5"/>
      <c r="W888" s="5"/>
      <c r="X888" s="5"/>
      <c r="Y888" s="5"/>
      <c r="Z888" s="5"/>
    </row>
    <row r="889" ht="13.5" customHeight="1">
      <c r="A889" s="5"/>
      <c r="B889" s="5"/>
      <c r="C889" s="6"/>
      <c r="D889" s="5"/>
      <c r="E889" s="5"/>
      <c r="F889" s="5"/>
      <c r="G889" s="5"/>
      <c r="H889" s="5"/>
      <c r="I889" s="5"/>
      <c r="J889" s="5"/>
      <c r="K889" s="5"/>
      <c r="L889" s="5"/>
      <c r="M889" s="5"/>
      <c r="N889" s="5"/>
      <c r="O889" s="5"/>
      <c r="P889" s="5"/>
      <c r="Q889" s="5"/>
      <c r="R889" s="5"/>
      <c r="S889" s="5"/>
      <c r="T889" s="5"/>
      <c r="U889" s="5"/>
      <c r="V889" s="5"/>
      <c r="W889" s="5"/>
      <c r="X889" s="5"/>
      <c r="Y889" s="5"/>
      <c r="Z889" s="5"/>
    </row>
    <row r="890" ht="13.5" customHeight="1">
      <c r="A890" s="5"/>
      <c r="B890" s="5"/>
      <c r="C890" s="6"/>
      <c r="D890" s="5"/>
      <c r="E890" s="5"/>
      <c r="F890" s="5"/>
      <c r="G890" s="5"/>
      <c r="H890" s="5"/>
      <c r="I890" s="5"/>
      <c r="J890" s="5"/>
      <c r="K890" s="5"/>
      <c r="L890" s="5"/>
      <c r="M890" s="5"/>
      <c r="N890" s="5"/>
      <c r="O890" s="5"/>
      <c r="P890" s="5"/>
      <c r="Q890" s="5"/>
      <c r="R890" s="5"/>
      <c r="S890" s="5"/>
      <c r="T890" s="5"/>
      <c r="U890" s="5"/>
      <c r="V890" s="5"/>
      <c r="W890" s="5"/>
      <c r="X890" s="5"/>
      <c r="Y890" s="5"/>
      <c r="Z890" s="5"/>
    </row>
    <row r="891" ht="13.5" customHeight="1">
      <c r="A891" s="5"/>
      <c r="B891" s="5"/>
      <c r="C891" s="6"/>
      <c r="D891" s="5"/>
      <c r="E891" s="5"/>
      <c r="F891" s="5"/>
      <c r="G891" s="5"/>
      <c r="H891" s="5"/>
      <c r="I891" s="5"/>
      <c r="J891" s="5"/>
      <c r="K891" s="5"/>
      <c r="L891" s="5"/>
      <c r="M891" s="5"/>
      <c r="N891" s="5"/>
      <c r="O891" s="5"/>
      <c r="P891" s="5"/>
      <c r="Q891" s="5"/>
      <c r="R891" s="5"/>
      <c r="S891" s="5"/>
      <c r="T891" s="5"/>
      <c r="U891" s="5"/>
      <c r="V891" s="5"/>
      <c r="W891" s="5"/>
      <c r="X891" s="5"/>
      <c r="Y891" s="5"/>
      <c r="Z891" s="5"/>
    </row>
    <row r="892" ht="13.5" customHeight="1">
      <c r="A892" s="5"/>
      <c r="B892" s="5"/>
      <c r="C892" s="6"/>
      <c r="D892" s="5"/>
      <c r="E892" s="5"/>
      <c r="F892" s="5"/>
      <c r="G892" s="5"/>
      <c r="H892" s="5"/>
      <c r="I892" s="5"/>
      <c r="J892" s="5"/>
      <c r="K892" s="5"/>
      <c r="L892" s="5"/>
      <c r="M892" s="5"/>
      <c r="N892" s="5"/>
      <c r="O892" s="5"/>
      <c r="P892" s="5"/>
      <c r="Q892" s="5"/>
      <c r="R892" s="5"/>
      <c r="S892" s="5"/>
      <c r="T892" s="5"/>
      <c r="U892" s="5"/>
      <c r="V892" s="5"/>
      <c r="W892" s="5"/>
      <c r="X892" s="5"/>
      <c r="Y892" s="5"/>
      <c r="Z892" s="5"/>
    </row>
    <row r="893" ht="13.5" customHeight="1">
      <c r="A893" s="5"/>
      <c r="B893" s="5"/>
      <c r="C893" s="6"/>
      <c r="D893" s="5"/>
      <c r="E893" s="5"/>
      <c r="F893" s="5"/>
      <c r="G893" s="5"/>
      <c r="H893" s="5"/>
      <c r="I893" s="5"/>
      <c r="J893" s="5"/>
      <c r="K893" s="5"/>
      <c r="L893" s="5"/>
      <c r="M893" s="5"/>
      <c r="N893" s="5"/>
      <c r="O893" s="5"/>
      <c r="P893" s="5"/>
      <c r="Q893" s="5"/>
      <c r="R893" s="5"/>
      <c r="S893" s="5"/>
      <c r="T893" s="5"/>
      <c r="U893" s="5"/>
      <c r="V893" s="5"/>
      <c r="W893" s="5"/>
      <c r="X893" s="5"/>
      <c r="Y893" s="5"/>
      <c r="Z893" s="5"/>
    </row>
    <row r="894" ht="13.5" customHeight="1">
      <c r="A894" s="5"/>
      <c r="B894" s="5"/>
      <c r="C894" s="6"/>
      <c r="D894" s="5"/>
      <c r="E894" s="5"/>
      <c r="F894" s="5"/>
      <c r="G894" s="5"/>
      <c r="H894" s="5"/>
      <c r="I894" s="5"/>
      <c r="J894" s="5"/>
      <c r="K894" s="5"/>
      <c r="L894" s="5"/>
      <c r="M894" s="5"/>
      <c r="N894" s="5"/>
      <c r="O894" s="5"/>
      <c r="P894" s="5"/>
      <c r="Q894" s="5"/>
      <c r="R894" s="5"/>
      <c r="S894" s="5"/>
      <c r="T894" s="5"/>
      <c r="U894" s="5"/>
      <c r="V894" s="5"/>
      <c r="W894" s="5"/>
      <c r="X894" s="5"/>
      <c r="Y894" s="5"/>
      <c r="Z894" s="5"/>
    </row>
    <row r="895" ht="13.5" customHeight="1">
      <c r="A895" s="5"/>
      <c r="B895" s="5"/>
      <c r="C895" s="6"/>
      <c r="D895" s="5"/>
      <c r="E895" s="5"/>
      <c r="F895" s="5"/>
      <c r="G895" s="5"/>
      <c r="H895" s="5"/>
      <c r="I895" s="5"/>
      <c r="J895" s="5"/>
      <c r="K895" s="5"/>
      <c r="L895" s="5"/>
      <c r="M895" s="5"/>
      <c r="N895" s="5"/>
      <c r="O895" s="5"/>
      <c r="P895" s="5"/>
      <c r="Q895" s="5"/>
      <c r="R895" s="5"/>
      <c r="S895" s="5"/>
      <c r="T895" s="5"/>
      <c r="U895" s="5"/>
      <c r="V895" s="5"/>
      <c r="W895" s="5"/>
      <c r="X895" s="5"/>
      <c r="Y895" s="5"/>
      <c r="Z895" s="5"/>
    </row>
    <row r="896" ht="13.5" customHeight="1">
      <c r="A896" s="5"/>
      <c r="B896" s="5"/>
      <c r="C896" s="6"/>
      <c r="D896" s="5"/>
      <c r="E896" s="5"/>
      <c r="F896" s="5"/>
      <c r="G896" s="5"/>
      <c r="H896" s="5"/>
      <c r="I896" s="5"/>
      <c r="J896" s="5"/>
      <c r="K896" s="5"/>
      <c r="L896" s="5"/>
      <c r="M896" s="5"/>
      <c r="N896" s="5"/>
      <c r="O896" s="5"/>
      <c r="P896" s="5"/>
      <c r="Q896" s="5"/>
      <c r="R896" s="5"/>
      <c r="S896" s="5"/>
      <c r="T896" s="5"/>
      <c r="U896" s="5"/>
      <c r="V896" s="5"/>
      <c r="W896" s="5"/>
      <c r="X896" s="5"/>
      <c r="Y896" s="5"/>
      <c r="Z896" s="5"/>
    </row>
    <row r="897" ht="13.5" customHeight="1">
      <c r="A897" s="5"/>
      <c r="B897" s="5"/>
      <c r="C897" s="6"/>
      <c r="D897" s="5"/>
      <c r="E897" s="5"/>
      <c r="F897" s="5"/>
      <c r="G897" s="5"/>
      <c r="H897" s="5"/>
      <c r="I897" s="5"/>
      <c r="J897" s="5"/>
      <c r="K897" s="5"/>
      <c r="L897" s="5"/>
      <c r="M897" s="5"/>
      <c r="N897" s="5"/>
      <c r="O897" s="5"/>
      <c r="P897" s="5"/>
      <c r="Q897" s="5"/>
      <c r="R897" s="5"/>
      <c r="S897" s="5"/>
      <c r="T897" s="5"/>
      <c r="U897" s="5"/>
      <c r="V897" s="5"/>
      <c r="W897" s="5"/>
      <c r="X897" s="5"/>
      <c r="Y897" s="5"/>
      <c r="Z897" s="5"/>
    </row>
    <row r="898" ht="13.5" customHeight="1">
      <c r="A898" s="5"/>
      <c r="B898" s="5"/>
      <c r="C898" s="6"/>
      <c r="D898" s="5"/>
      <c r="E898" s="5"/>
      <c r="F898" s="5"/>
      <c r="G898" s="5"/>
      <c r="H898" s="5"/>
      <c r="I898" s="5"/>
      <c r="J898" s="5"/>
      <c r="K898" s="5"/>
      <c r="L898" s="5"/>
      <c r="M898" s="5"/>
      <c r="N898" s="5"/>
      <c r="O898" s="5"/>
      <c r="P898" s="5"/>
      <c r="Q898" s="5"/>
      <c r="R898" s="5"/>
      <c r="S898" s="5"/>
      <c r="T898" s="5"/>
      <c r="U898" s="5"/>
      <c r="V898" s="5"/>
      <c r="W898" s="5"/>
      <c r="X898" s="5"/>
      <c r="Y898" s="5"/>
      <c r="Z898" s="5"/>
    </row>
    <row r="899" ht="13.5" customHeight="1">
      <c r="A899" s="5"/>
      <c r="B899" s="5"/>
      <c r="C899" s="6"/>
      <c r="D899" s="5"/>
      <c r="E899" s="5"/>
      <c r="F899" s="5"/>
      <c r="G899" s="5"/>
      <c r="H899" s="5"/>
      <c r="I899" s="5"/>
      <c r="J899" s="5"/>
      <c r="K899" s="5"/>
      <c r="L899" s="5"/>
      <c r="M899" s="5"/>
      <c r="N899" s="5"/>
      <c r="O899" s="5"/>
      <c r="P899" s="5"/>
      <c r="Q899" s="5"/>
      <c r="R899" s="5"/>
      <c r="S899" s="5"/>
      <c r="T899" s="5"/>
      <c r="U899" s="5"/>
      <c r="V899" s="5"/>
      <c r="W899" s="5"/>
      <c r="X899" s="5"/>
      <c r="Y899" s="5"/>
      <c r="Z899" s="5"/>
    </row>
    <row r="900" ht="13.5" customHeight="1">
      <c r="A900" s="5"/>
      <c r="B900" s="5"/>
      <c r="C900" s="6"/>
      <c r="D900" s="5"/>
      <c r="E900" s="5"/>
      <c r="F900" s="5"/>
      <c r="G900" s="5"/>
      <c r="H900" s="5"/>
      <c r="I900" s="5"/>
      <c r="J900" s="5"/>
      <c r="K900" s="5"/>
      <c r="L900" s="5"/>
      <c r="M900" s="5"/>
      <c r="N900" s="5"/>
      <c r="O900" s="5"/>
      <c r="P900" s="5"/>
      <c r="Q900" s="5"/>
      <c r="R900" s="5"/>
      <c r="S900" s="5"/>
      <c r="T900" s="5"/>
      <c r="U900" s="5"/>
      <c r="V900" s="5"/>
      <c r="W900" s="5"/>
      <c r="X900" s="5"/>
      <c r="Y900" s="5"/>
      <c r="Z900" s="5"/>
    </row>
    <row r="901" ht="13.5" customHeight="1">
      <c r="A901" s="5"/>
      <c r="B901" s="5"/>
      <c r="C901" s="6"/>
      <c r="D901" s="5"/>
      <c r="E901" s="5"/>
      <c r="F901" s="5"/>
      <c r="G901" s="5"/>
      <c r="H901" s="5"/>
      <c r="I901" s="5"/>
      <c r="J901" s="5"/>
      <c r="K901" s="5"/>
      <c r="L901" s="5"/>
      <c r="M901" s="5"/>
      <c r="N901" s="5"/>
      <c r="O901" s="5"/>
      <c r="P901" s="5"/>
      <c r="Q901" s="5"/>
      <c r="R901" s="5"/>
      <c r="S901" s="5"/>
      <c r="T901" s="5"/>
      <c r="U901" s="5"/>
      <c r="V901" s="5"/>
      <c r="W901" s="5"/>
      <c r="X901" s="5"/>
      <c r="Y901" s="5"/>
      <c r="Z901" s="5"/>
    </row>
    <row r="902" ht="13.5" customHeight="1">
      <c r="A902" s="5"/>
      <c r="B902" s="5"/>
      <c r="C902" s="6"/>
      <c r="D902" s="5"/>
      <c r="E902" s="5"/>
      <c r="F902" s="5"/>
      <c r="G902" s="5"/>
      <c r="H902" s="5"/>
      <c r="I902" s="5"/>
      <c r="J902" s="5"/>
      <c r="K902" s="5"/>
      <c r="L902" s="5"/>
      <c r="M902" s="5"/>
      <c r="N902" s="5"/>
      <c r="O902" s="5"/>
      <c r="P902" s="5"/>
      <c r="Q902" s="5"/>
      <c r="R902" s="5"/>
      <c r="S902" s="5"/>
      <c r="T902" s="5"/>
      <c r="U902" s="5"/>
      <c r="V902" s="5"/>
      <c r="W902" s="5"/>
      <c r="X902" s="5"/>
      <c r="Y902" s="5"/>
      <c r="Z902" s="5"/>
    </row>
    <row r="903" ht="13.5" customHeight="1">
      <c r="A903" s="5"/>
      <c r="B903" s="5"/>
      <c r="C903" s="6"/>
      <c r="D903" s="5"/>
      <c r="E903" s="5"/>
      <c r="F903" s="5"/>
      <c r="G903" s="5"/>
      <c r="H903" s="5"/>
      <c r="I903" s="5"/>
      <c r="J903" s="5"/>
      <c r="K903" s="5"/>
      <c r="L903" s="5"/>
      <c r="M903" s="5"/>
      <c r="N903" s="5"/>
      <c r="O903" s="5"/>
      <c r="P903" s="5"/>
      <c r="Q903" s="5"/>
      <c r="R903" s="5"/>
      <c r="S903" s="5"/>
      <c r="T903" s="5"/>
      <c r="U903" s="5"/>
      <c r="V903" s="5"/>
      <c r="W903" s="5"/>
      <c r="X903" s="5"/>
      <c r="Y903" s="5"/>
      <c r="Z903" s="5"/>
    </row>
    <row r="904" ht="13.5" customHeight="1">
      <c r="A904" s="5"/>
      <c r="B904" s="5"/>
      <c r="C904" s="6"/>
      <c r="D904" s="5"/>
      <c r="E904" s="5"/>
      <c r="F904" s="5"/>
      <c r="G904" s="5"/>
      <c r="H904" s="5"/>
      <c r="I904" s="5"/>
      <c r="J904" s="5"/>
      <c r="K904" s="5"/>
      <c r="L904" s="5"/>
      <c r="M904" s="5"/>
      <c r="N904" s="5"/>
      <c r="O904" s="5"/>
      <c r="P904" s="5"/>
      <c r="Q904" s="5"/>
      <c r="R904" s="5"/>
      <c r="S904" s="5"/>
      <c r="T904" s="5"/>
      <c r="U904" s="5"/>
      <c r="V904" s="5"/>
      <c r="W904" s="5"/>
      <c r="X904" s="5"/>
      <c r="Y904" s="5"/>
      <c r="Z904" s="5"/>
    </row>
    <row r="905" ht="13.5" customHeight="1">
      <c r="A905" s="5"/>
      <c r="B905" s="5"/>
      <c r="C905" s="6"/>
      <c r="D905" s="5"/>
      <c r="E905" s="5"/>
      <c r="F905" s="5"/>
      <c r="G905" s="5"/>
      <c r="H905" s="5"/>
      <c r="I905" s="5"/>
      <c r="J905" s="5"/>
      <c r="K905" s="5"/>
      <c r="L905" s="5"/>
      <c r="M905" s="5"/>
      <c r="N905" s="5"/>
      <c r="O905" s="5"/>
      <c r="P905" s="5"/>
      <c r="Q905" s="5"/>
      <c r="R905" s="5"/>
      <c r="S905" s="5"/>
      <c r="T905" s="5"/>
      <c r="U905" s="5"/>
      <c r="V905" s="5"/>
      <c r="W905" s="5"/>
      <c r="X905" s="5"/>
      <c r="Y905" s="5"/>
      <c r="Z905" s="5"/>
    </row>
    <row r="906" ht="13.5" customHeight="1">
      <c r="A906" s="5"/>
      <c r="B906" s="5"/>
      <c r="C906" s="6"/>
      <c r="D906" s="5"/>
      <c r="E906" s="5"/>
      <c r="F906" s="5"/>
      <c r="G906" s="5"/>
      <c r="H906" s="5"/>
      <c r="I906" s="5"/>
      <c r="J906" s="5"/>
      <c r="K906" s="5"/>
      <c r="L906" s="5"/>
      <c r="M906" s="5"/>
      <c r="N906" s="5"/>
      <c r="O906" s="5"/>
      <c r="P906" s="5"/>
      <c r="Q906" s="5"/>
      <c r="R906" s="5"/>
      <c r="S906" s="5"/>
      <c r="T906" s="5"/>
      <c r="U906" s="5"/>
      <c r="V906" s="5"/>
      <c r="W906" s="5"/>
      <c r="X906" s="5"/>
      <c r="Y906" s="5"/>
      <c r="Z906" s="5"/>
    </row>
    <row r="907" ht="13.5" customHeight="1">
      <c r="A907" s="5"/>
      <c r="B907" s="5"/>
      <c r="C907" s="6"/>
      <c r="D907" s="5"/>
      <c r="E907" s="5"/>
      <c r="F907" s="5"/>
      <c r="G907" s="5"/>
      <c r="H907" s="5"/>
      <c r="I907" s="5"/>
      <c r="J907" s="5"/>
      <c r="K907" s="5"/>
      <c r="L907" s="5"/>
      <c r="M907" s="5"/>
      <c r="N907" s="5"/>
      <c r="O907" s="5"/>
      <c r="P907" s="5"/>
      <c r="Q907" s="5"/>
      <c r="R907" s="5"/>
      <c r="S907" s="5"/>
      <c r="T907" s="5"/>
      <c r="U907" s="5"/>
      <c r="V907" s="5"/>
      <c r="W907" s="5"/>
      <c r="X907" s="5"/>
      <c r="Y907" s="5"/>
      <c r="Z907" s="5"/>
    </row>
    <row r="908" ht="13.5" customHeight="1">
      <c r="A908" s="5"/>
      <c r="B908" s="5"/>
      <c r="C908" s="6"/>
      <c r="D908" s="5"/>
      <c r="E908" s="5"/>
      <c r="F908" s="5"/>
      <c r="G908" s="5"/>
      <c r="H908" s="5"/>
      <c r="I908" s="5"/>
      <c r="J908" s="5"/>
      <c r="K908" s="5"/>
      <c r="L908" s="5"/>
      <c r="M908" s="5"/>
      <c r="N908" s="5"/>
      <c r="O908" s="5"/>
      <c r="P908" s="5"/>
      <c r="Q908" s="5"/>
      <c r="R908" s="5"/>
      <c r="S908" s="5"/>
      <c r="T908" s="5"/>
      <c r="U908" s="5"/>
      <c r="V908" s="5"/>
      <c r="W908" s="5"/>
      <c r="X908" s="5"/>
      <c r="Y908" s="5"/>
      <c r="Z908" s="5"/>
    </row>
    <row r="909" ht="13.5" customHeight="1">
      <c r="A909" s="5"/>
      <c r="B909" s="5"/>
      <c r="C909" s="6"/>
      <c r="D909" s="5"/>
      <c r="E909" s="5"/>
      <c r="F909" s="5"/>
      <c r="G909" s="5"/>
      <c r="H909" s="5"/>
      <c r="I909" s="5"/>
      <c r="J909" s="5"/>
      <c r="K909" s="5"/>
      <c r="L909" s="5"/>
      <c r="M909" s="5"/>
      <c r="N909" s="5"/>
      <c r="O909" s="5"/>
      <c r="P909" s="5"/>
      <c r="Q909" s="5"/>
      <c r="R909" s="5"/>
      <c r="S909" s="5"/>
      <c r="T909" s="5"/>
      <c r="U909" s="5"/>
      <c r="V909" s="5"/>
      <c r="W909" s="5"/>
      <c r="X909" s="5"/>
      <c r="Y909" s="5"/>
      <c r="Z909" s="5"/>
    </row>
    <row r="910" ht="13.5" customHeight="1">
      <c r="A910" s="5"/>
      <c r="B910" s="5"/>
      <c r="C910" s="6"/>
      <c r="D910" s="5"/>
      <c r="E910" s="5"/>
      <c r="F910" s="5"/>
      <c r="G910" s="5"/>
      <c r="H910" s="5"/>
      <c r="I910" s="5"/>
      <c r="J910" s="5"/>
      <c r="K910" s="5"/>
      <c r="L910" s="5"/>
      <c r="M910" s="5"/>
      <c r="N910" s="5"/>
      <c r="O910" s="5"/>
      <c r="P910" s="5"/>
      <c r="Q910" s="5"/>
      <c r="R910" s="5"/>
      <c r="S910" s="5"/>
      <c r="T910" s="5"/>
      <c r="U910" s="5"/>
      <c r="V910" s="5"/>
      <c r="W910" s="5"/>
      <c r="X910" s="5"/>
      <c r="Y910" s="5"/>
      <c r="Z910" s="5"/>
    </row>
    <row r="911" ht="13.5" customHeight="1">
      <c r="A911" s="5"/>
      <c r="B911" s="5"/>
      <c r="C911" s="6"/>
      <c r="D911" s="5"/>
      <c r="E911" s="5"/>
      <c r="F911" s="5"/>
      <c r="G911" s="5"/>
      <c r="H911" s="5"/>
      <c r="I911" s="5"/>
      <c r="J911" s="5"/>
      <c r="K911" s="5"/>
      <c r="L911" s="5"/>
      <c r="M911" s="5"/>
      <c r="N911" s="5"/>
      <c r="O911" s="5"/>
      <c r="P911" s="5"/>
      <c r="Q911" s="5"/>
      <c r="R911" s="5"/>
      <c r="S911" s="5"/>
      <c r="T911" s="5"/>
      <c r="U911" s="5"/>
      <c r="V911" s="5"/>
      <c r="W911" s="5"/>
      <c r="X911" s="5"/>
      <c r="Y911" s="5"/>
      <c r="Z911" s="5"/>
    </row>
    <row r="912" ht="13.5" customHeight="1">
      <c r="A912" s="5"/>
      <c r="B912" s="5"/>
      <c r="C912" s="6"/>
      <c r="D912" s="5"/>
      <c r="E912" s="5"/>
      <c r="F912" s="5"/>
      <c r="G912" s="5"/>
      <c r="H912" s="5"/>
      <c r="I912" s="5"/>
      <c r="J912" s="5"/>
      <c r="K912" s="5"/>
      <c r="L912" s="5"/>
      <c r="M912" s="5"/>
      <c r="N912" s="5"/>
      <c r="O912" s="5"/>
      <c r="P912" s="5"/>
      <c r="Q912" s="5"/>
      <c r="R912" s="5"/>
      <c r="S912" s="5"/>
      <c r="T912" s="5"/>
      <c r="U912" s="5"/>
      <c r="V912" s="5"/>
      <c r="W912" s="5"/>
      <c r="X912" s="5"/>
      <c r="Y912" s="5"/>
      <c r="Z912" s="5"/>
    </row>
    <row r="913" ht="13.5" customHeight="1">
      <c r="A913" s="5"/>
      <c r="B913" s="5"/>
      <c r="C913" s="6"/>
      <c r="D913" s="5"/>
      <c r="E913" s="5"/>
      <c r="F913" s="5"/>
      <c r="G913" s="5"/>
      <c r="H913" s="5"/>
      <c r="I913" s="5"/>
      <c r="J913" s="5"/>
      <c r="K913" s="5"/>
      <c r="L913" s="5"/>
      <c r="M913" s="5"/>
      <c r="N913" s="5"/>
      <c r="O913" s="5"/>
      <c r="P913" s="5"/>
      <c r="Q913" s="5"/>
      <c r="R913" s="5"/>
      <c r="S913" s="5"/>
      <c r="T913" s="5"/>
      <c r="U913" s="5"/>
      <c r="V913" s="5"/>
      <c r="W913" s="5"/>
      <c r="X913" s="5"/>
      <c r="Y913" s="5"/>
      <c r="Z913" s="5"/>
    </row>
    <row r="914" ht="13.5" customHeight="1">
      <c r="A914" s="5"/>
      <c r="B914" s="5"/>
      <c r="C914" s="6"/>
      <c r="D914" s="5"/>
      <c r="E914" s="5"/>
      <c r="F914" s="5"/>
      <c r="G914" s="5"/>
      <c r="H914" s="5"/>
      <c r="I914" s="5"/>
      <c r="J914" s="5"/>
      <c r="K914" s="5"/>
      <c r="L914" s="5"/>
      <c r="M914" s="5"/>
      <c r="N914" s="5"/>
      <c r="O914" s="5"/>
      <c r="P914" s="5"/>
      <c r="Q914" s="5"/>
      <c r="R914" s="5"/>
      <c r="S914" s="5"/>
      <c r="T914" s="5"/>
      <c r="U914" s="5"/>
      <c r="V914" s="5"/>
      <c r="W914" s="5"/>
      <c r="X914" s="5"/>
      <c r="Y914" s="5"/>
      <c r="Z914" s="5"/>
    </row>
    <row r="915" ht="13.5" customHeight="1">
      <c r="A915" s="5"/>
      <c r="B915" s="5"/>
      <c r="C915" s="6"/>
      <c r="D915" s="5"/>
      <c r="E915" s="5"/>
      <c r="F915" s="5"/>
      <c r="G915" s="5"/>
      <c r="H915" s="5"/>
      <c r="I915" s="5"/>
      <c r="J915" s="5"/>
      <c r="K915" s="5"/>
      <c r="L915" s="5"/>
      <c r="M915" s="5"/>
      <c r="N915" s="5"/>
      <c r="O915" s="5"/>
      <c r="P915" s="5"/>
      <c r="Q915" s="5"/>
      <c r="R915" s="5"/>
      <c r="S915" s="5"/>
      <c r="T915" s="5"/>
      <c r="U915" s="5"/>
      <c r="V915" s="5"/>
      <c r="W915" s="5"/>
      <c r="X915" s="5"/>
      <c r="Y915" s="5"/>
      <c r="Z915" s="5"/>
    </row>
    <row r="916" ht="13.5" customHeight="1">
      <c r="A916" s="5"/>
      <c r="B916" s="5"/>
      <c r="C916" s="6"/>
      <c r="D916" s="5"/>
      <c r="E916" s="5"/>
      <c r="F916" s="5"/>
      <c r="G916" s="5"/>
      <c r="H916" s="5"/>
      <c r="I916" s="5"/>
      <c r="J916" s="5"/>
      <c r="K916" s="5"/>
      <c r="L916" s="5"/>
      <c r="M916" s="5"/>
      <c r="N916" s="5"/>
      <c r="O916" s="5"/>
      <c r="P916" s="5"/>
      <c r="Q916" s="5"/>
      <c r="R916" s="5"/>
      <c r="S916" s="5"/>
      <c r="T916" s="5"/>
      <c r="U916" s="5"/>
      <c r="V916" s="5"/>
      <c r="W916" s="5"/>
      <c r="X916" s="5"/>
      <c r="Y916" s="5"/>
      <c r="Z916" s="5"/>
    </row>
    <row r="917" ht="13.5" customHeight="1">
      <c r="A917" s="5"/>
      <c r="B917" s="5"/>
      <c r="C917" s="6"/>
      <c r="D917" s="5"/>
      <c r="E917" s="5"/>
      <c r="F917" s="5"/>
      <c r="G917" s="5"/>
      <c r="H917" s="5"/>
      <c r="I917" s="5"/>
      <c r="J917" s="5"/>
      <c r="K917" s="5"/>
      <c r="L917" s="5"/>
      <c r="M917" s="5"/>
      <c r="N917" s="5"/>
      <c r="O917" s="5"/>
      <c r="P917" s="5"/>
      <c r="Q917" s="5"/>
      <c r="R917" s="5"/>
      <c r="S917" s="5"/>
      <c r="T917" s="5"/>
      <c r="U917" s="5"/>
      <c r="V917" s="5"/>
      <c r="W917" s="5"/>
      <c r="X917" s="5"/>
      <c r="Y917" s="5"/>
      <c r="Z917" s="5"/>
    </row>
    <row r="918" ht="13.5" customHeight="1">
      <c r="A918" s="5"/>
      <c r="B918" s="5"/>
      <c r="C918" s="6"/>
      <c r="D918" s="5"/>
      <c r="E918" s="5"/>
      <c r="F918" s="5"/>
      <c r="G918" s="5"/>
      <c r="H918" s="5"/>
      <c r="I918" s="5"/>
      <c r="J918" s="5"/>
      <c r="K918" s="5"/>
      <c r="L918" s="5"/>
      <c r="M918" s="5"/>
      <c r="N918" s="5"/>
      <c r="O918" s="5"/>
      <c r="P918" s="5"/>
      <c r="Q918" s="5"/>
      <c r="R918" s="5"/>
      <c r="S918" s="5"/>
      <c r="T918" s="5"/>
      <c r="U918" s="5"/>
      <c r="V918" s="5"/>
      <c r="W918" s="5"/>
      <c r="X918" s="5"/>
      <c r="Y918" s="5"/>
      <c r="Z918" s="5"/>
    </row>
    <row r="919" ht="13.5" customHeight="1">
      <c r="A919" s="5"/>
      <c r="B919" s="5"/>
      <c r="C919" s="6"/>
      <c r="D919" s="5"/>
      <c r="E919" s="5"/>
      <c r="F919" s="5"/>
      <c r="G919" s="5"/>
      <c r="H919" s="5"/>
      <c r="I919" s="5"/>
      <c r="J919" s="5"/>
      <c r="K919" s="5"/>
      <c r="L919" s="5"/>
      <c r="M919" s="5"/>
      <c r="N919" s="5"/>
      <c r="O919" s="5"/>
      <c r="P919" s="5"/>
      <c r="Q919" s="5"/>
      <c r="R919" s="5"/>
      <c r="S919" s="5"/>
      <c r="T919" s="5"/>
      <c r="U919" s="5"/>
      <c r="V919" s="5"/>
      <c r="W919" s="5"/>
      <c r="X919" s="5"/>
      <c r="Y919" s="5"/>
      <c r="Z919" s="5"/>
    </row>
    <row r="920" ht="13.5" customHeight="1">
      <c r="A920" s="5"/>
      <c r="B920" s="5"/>
      <c r="C920" s="6"/>
      <c r="D920" s="5"/>
      <c r="E920" s="5"/>
      <c r="F920" s="5"/>
      <c r="G920" s="5"/>
      <c r="H920" s="5"/>
      <c r="I920" s="5"/>
      <c r="J920" s="5"/>
      <c r="K920" s="5"/>
      <c r="L920" s="5"/>
      <c r="M920" s="5"/>
      <c r="N920" s="5"/>
      <c r="O920" s="5"/>
      <c r="P920" s="5"/>
      <c r="Q920" s="5"/>
      <c r="R920" s="5"/>
      <c r="S920" s="5"/>
      <c r="T920" s="5"/>
      <c r="U920" s="5"/>
      <c r="V920" s="5"/>
      <c r="W920" s="5"/>
      <c r="X920" s="5"/>
      <c r="Y920" s="5"/>
      <c r="Z920" s="5"/>
    </row>
    <row r="921" ht="13.5" customHeight="1">
      <c r="A921" s="5"/>
      <c r="B921" s="5"/>
      <c r="C921" s="6"/>
      <c r="D921" s="5"/>
      <c r="E921" s="5"/>
      <c r="F921" s="5"/>
      <c r="G921" s="5"/>
      <c r="H921" s="5"/>
      <c r="I921" s="5"/>
      <c r="J921" s="5"/>
      <c r="K921" s="5"/>
      <c r="L921" s="5"/>
      <c r="M921" s="5"/>
      <c r="N921" s="5"/>
      <c r="O921" s="5"/>
      <c r="P921" s="5"/>
      <c r="Q921" s="5"/>
      <c r="R921" s="5"/>
      <c r="S921" s="5"/>
      <c r="T921" s="5"/>
      <c r="U921" s="5"/>
      <c r="V921" s="5"/>
      <c r="W921" s="5"/>
      <c r="X921" s="5"/>
      <c r="Y921" s="5"/>
      <c r="Z921" s="5"/>
    </row>
    <row r="922" ht="13.5" customHeight="1">
      <c r="A922" s="5"/>
      <c r="B922" s="5"/>
      <c r="C922" s="6"/>
      <c r="D922" s="5"/>
      <c r="E922" s="5"/>
      <c r="F922" s="5"/>
      <c r="G922" s="5"/>
      <c r="H922" s="5"/>
      <c r="I922" s="5"/>
      <c r="J922" s="5"/>
      <c r="K922" s="5"/>
      <c r="L922" s="5"/>
      <c r="M922" s="5"/>
      <c r="N922" s="5"/>
      <c r="O922" s="5"/>
      <c r="P922" s="5"/>
      <c r="Q922" s="5"/>
      <c r="R922" s="5"/>
      <c r="S922" s="5"/>
      <c r="T922" s="5"/>
      <c r="U922" s="5"/>
      <c r="V922" s="5"/>
      <c r="W922" s="5"/>
      <c r="X922" s="5"/>
      <c r="Y922" s="5"/>
      <c r="Z922" s="5"/>
    </row>
    <row r="923" ht="13.5" customHeight="1">
      <c r="A923" s="5"/>
      <c r="B923" s="5"/>
      <c r="C923" s="6"/>
      <c r="D923" s="5"/>
      <c r="E923" s="5"/>
      <c r="F923" s="5"/>
      <c r="G923" s="5"/>
      <c r="H923" s="5"/>
      <c r="I923" s="5"/>
      <c r="J923" s="5"/>
      <c r="K923" s="5"/>
      <c r="L923" s="5"/>
      <c r="M923" s="5"/>
      <c r="N923" s="5"/>
      <c r="O923" s="5"/>
      <c r="P923" s="5"/>
      <c r="Q923" s="5"/>
      <c r="R923" s="5"/>
      <c r="S923" s="5"/>
      <c r="T923" s="5"/>
      <c r="U923" s="5"/>
      <c r="V923" s="5"/>
      <c r="W923" s="5"/>
      <c r="X923" s="5"/>
      <c r="Y923" s="5"/>
      <c r="Z923" s="5"/>
    </row>
    <row r="924" ht="13.5" customHeight="1">
      <c r="A924" s="5"/>
      <c r="B924" s="5"/>
      <c r="C924" s="6"/>
      <c r="D924" s="5"/>
      <c r="E924" s="5"/>
      <c r="F924" s="5"/>
      <c r="G924" s="5"/>
      <c r="H924" s="5"/>
      <c r="I924" s="5"/>
      <c r="J924" s="5"/>
      <c r="K924" s="5"/>
      <c r="L924" s="5"/>
      <c r="M924" s="5"/>
      <c r="N924" s="5"/>
      <c r="O924" s="5"/>
      <c r="P924" s="5"/>
      <c r="Q924" s="5"/>
      <c r="R924" s="5"/>
      <c r="S924" s="5"/>
      <c r="T924" s="5"/>
      <c r="U924" s="5"/>
      <c r="V924" s="5"/>
      <c r="W924" s="5"/>
      <c r="X924" s="5"/>
      <c r="Y924" s="5"/>
      <c r="Z924" s="5"/>
    </row>
    <row r="925" ht="13.5" customHeight="1">
      <c r="A925" s="5"/>
      <c r="B925" s="5"/>
      <c r="C925" s="6"/>
      <c r="D925" s="5"/>
      <c r="E925" s="5"/>
      <c r="F925" s="5"/>
      <c r="G925" s="5"/>
      <c r="H925" s="5"/>
      <c r="I925" s="5"/>
      <c r="J925" s="5"/>
      <c r="K925" s="5"/>
      <c r="L925" s="5"/>
      <c r="M925" s="5"/>
      <c r="N925" s="5"/>
      <c r="O925" s="5"/>
      <c r="P925" s="5"/>
      <c r="Q925" s="5"/>
      <c r="R925" s="5"/>
      <c r="S925" s="5"/>
      <c r="T925" s="5"/>
      <c r="U925" s="5"/>
      <c r="V925" s="5"/>
      <c r="W925" s="5"/>
      <c r="X925" s="5"/>
      <c r="Y925" s="5"/>
      <c r="Z925" s="5"/>
    </row>
    <row r="926" ht="13.5" customHeight="1">
      <c r="A926" s="5"/>
      <c r="B926" s="5"/>
      <c r="C926" s="6"/>
      <c r="D926" s="5"/>
      <c r="E926" s="5"/>
      <c r="F926" s="5"/>
      <c r="G926" s="5"/>
      <c r="H926" s="5"/>
      <c r="I926" s="5"/>
      <c r="J926" s="5"/>
      <c r="K926" s="5"/>
      <c r="L926" s="5"/>
      <c r="M926" s="5"/>
      <c r="N926" s="5"/>
      <c r="O926" s="5"/>
      <c r="P926" s="5"/>
      <c r="Q926" s="5"/>
      <c r="R926" s="5"/>
      <c r="S926" s="5"/>
      <c r="T926" s="5"/>
      <c r="U926" s="5"/>
      <c r="V926" s="5"/>
      <c r="W926" s="5"/>
      <c r="X926" s="5"/>
      <c r="Y926" s="5"/>
      <c r="Z926" s="5"/>
    </row>
    <row r="927" ht="13.5" customHeight="1">
      <c r="A927" s="5"/>
      <c r="B927" s="5"/>
      <c r="C927" s="6"/>
      <c r="D927" s="5"/>
      <c r="E927" s="5"/>
      <c r="F927" s="5"/>
      <c r="G927" s="5"/>
      <c r="H927" s="5"/>
      <c r="I927" s="5"/>
      <c r="J927" s="5"/>
      <c r="K927" s="5"/>
      <c r="L927" s="5"/>
      <c r="M927" s="5"/>
      <c r="N927" s="5"/>
      <c r="O927" s="5"/>
      <c r="P927" s="5"/>
      <c r="Q927" s="5"/>
      <c r="R927" s="5"/>
      <c r="S927" s="5"/>
      <c r="T927" s="5"/>
      <c r="U927" s="5"/>
      <c r="V927" s="5"/>
      <c r="W927" s="5"/>
      <c r="X927" s="5"/>
      <c r="Y927" s="5"/>
      <c r="Z927" s="5"/>
    </row>
    <row r="928" ht="13.5" customHeight="1">
      <c r="A928" s="5"/>
      <c r="B928" s="5"/>
      <c r="C928" s="6"/>
      <c r="D928" s="5"/>
      <c r="E928" s="5"/>
      <c r="F928" s="5"/>
      <c r="G928" s="5"/>
      <c r="H928" s="5"/>
      <c r="I928" s="5"/>
      <c r="J928" s="5"/>
      <c r="K928" s="5"/>
      <c r="L928" s="5"/>
      <c r="M928" s="5"/>
      <c r="N928" s="5"/>
      <c r="O928" s="5"/>
      <c r="P928" s="5"/>
      <c r="Q928" s="5"/>
      <c r="R928" s="5"/>
      <c r="S928" s="5"/>
      <c r="T928" s="5"/>
      <c r="U928" s="5"/>
      <c r="V928" s="5"/>
      <c r="W928" s="5"/>
      <c r="X928" s="5"/>
      <c r="Y928" s="5"/>
      <c r="Z928" s="5"/>
    </row>
    <row r="929" ht="13.5" customHeight="1">
      <c r="A929" s="5"/>
      <c r="B929" s="5"/>
      <c r="C929" s="6"/>
      <c r="D929" s="5"/>
      <c r="E929" s="5"/>
      <c r="F929" s="5"/>
      <c r="G929" s="5"/>
      <c r="H929" s="5"/>
      <c r="I929" s="5"/>
      <c r="J929" s="5"/>
      <c r="K929" s="5"/>
      <c r="L929" s="5"/>
      <c r="M929" s="5"/>
      <c r="N929" s="5"/>
      <c r="O929" s="5"/>
      <c r="P929" s="5"/>
      <c r="Q929" s="5"/>
      <c r="R929" s="5"/>
      <c r="S929" s="5"/>
      <c r="T929" s="5"/>
      <c r="U929" s="5"/>
      <c r="V929" s="5"/>
      <c r="W929" s="5"/>
      <c r="X929" s="5"/>
      <c r="Y929" s="5"/>
      <c r="Z929" s="5"/>
    </row>
    <row r="930" ht="13.5" customHeight="1">
      <c r="A930" s="5"/>
      <c r="B930" s="5"/>
      <c r="C930" s="6"/>
      <c r="D930" s="5"/>
      <c r="E930" s="5"/>
      <c r="F930" s="5"/>
      <c r="G930" s="5"/>
      <c r="H930" s="5"/>
      <c r="I930" s="5"/>
      <c r="J930" s="5"/>
      <c r="K930" s="5"/>
      <c r="L930" s="5"/>
      <c r="M930" s="5"/>
      <c r="N930" s="5"/>
      <c r="O930" s="5"/>
      <c r="P930" s="5"/>
      <c r="Q930" s="5"/>
      <c r="R930" s="5"/>
      <c r="S930" s="5"/>
      <c r="T930" s="5"/>
      <c r="U930" s="5"/>
      <c r="V930" s="5"/>
      <c r="W930" s="5"/>
      <c r="X930" s="5"/>
      <c r="Y930" s="5"/>
      <c r="Z930" s="5"/>
    </row>
    <row r="931" ht="13.5" customHeight="1">
      <c r="A931" s="5"/>
      <c r="B931" s="5"/>
      <c r="C931" s="6"/>
      <c r="D931" s="5"/>
      <c r="E931" s="5"/>
      <c r="F931" s="5"/>
      <c r="G931" s="5"/>
      <c r="H931" s="5"/>
      <c r="I931" s="5"/>
      <c r="J931" s="5"/>
      <c r="K931" s="5"/>
      <c r="L931" s="5"/>
      <c r="M931" s="5"/>
      <c r="N931" s="5"/>
      <c r="O931" s="5"/>
      <c r="P931" s="5"/>
      <c r="Q931" s="5"/>
      <c r="R931" s="5"/>
      <c r="S931" s="5"/>
      <c r="T931" s="5"/>
      <c r="U931" s="5"/>
      <c r="V931" s="5"/>
      <c r="W931" s="5"/>
      <c r="X931" s="5"/>
      <c r="Y931" s="5"/>
      <c r="Z931" s="5"/>
    </row>
    <row r="932" ht="13.5" customHeight="1">
      <c r="A932" s="5"/>
      <c r="B932" s="5"/>
      <c r="C932" s="6"/>
      <c r="D932" s="5"/>
      <c r="E932" s="5"/>
      <c r="F932" s="5"/>
      <c r="G932" s="5"/>
      <c r="H932" s="5"/>
      <c r="I932" s="5"/>
      <c r="J932" s="5"/>
      <c r="K932" s="5"/>
      <c r="L932" s="5"/>
      <c r="M932" s="5"/>
      <c r="N932" s="5"/>
      <c r="O932" s="5"/>
      <c r="P932" s="5"/>
      <c r="Q932" s="5"/>
      <c r="R932" s="5"/>
      <c r="S932" s="5"/>
      <c r="T932" s="5"/>
      <c r="U932" s="5"/>
      <c r="V932" s="5"/>
      <c r="W932" s="5"/>
      <c r="X932" s="5"/>
      <c r="Y932" s="5"/>
      <c r="Z932" s="5"/>
    </row>
    <row r="933" ht="13.5" customHeight="1">
      <c r="A933" s="5"/>
      <c r="B933" s="5"/>
      <c r="C933" s="6"/>
      <c r="D933" s="5"/>
      <c r="E933" s="5"/>
      <c r="F933" s="5"/>
      <c r="G933" s="5"/>
      <c r="H933" s="5"/>
      <c r="I933" s="5"/>
      <c r="J933" s="5"/>
      <c r="K933" s="5"/>
      <c r="L933" s="5"/>
      <c r="M933" s="5"/>
      <c r="N933" s="5"/>
      <c r="O933" s="5"/>
      <c r="P933" s="5"/>
      <c r="Q933" s="5"/>
      <c r="R933" s="5"/>
      <c r="S933" s="5"/>
      <c r="T933" s="5"/>
      <c r="U933" s="5"/>
      <c r="V933" s="5"/>
      <c r="W933" s="5"/>
      <c r="X933" s="5"/>
      <c r="Y933" s="5"/>
      <c r="Z933" s="5"/>
    </row>
    <row r="934" ht="13.5" customHeight="1">
      <c r="A934" s="5"/>
      <c r="B934" s="5"/>
      <c r="C934" s="6"/>
      <c r="D934" s="5"/>
      <c r="E934" s="5"/>
      <c r="F934" s="5"/>
      <c r="G934" s="5"/>
      <c r="H934" s="5"/>
      <c r="I934" s="5"/>
      <c r="J934" s="5"/>
      <c r="K934" s="5"/>
      <c r="L934" s="5"/>
      <c r="M934" s="5"/>
      <c r="N934" s="5"/>
      <c r="O934" s="5"/>
      <c r="P934" s="5"/>
      <c r="Q934" s="5"/>
      <c r="R934" s="5"/>
      <c r="S934" s="5"/>
      <c r="T934" s="5"/>
      <c r="U934" s="5"/>
      <c r="V934" s="5"/>
      <c r="W934" s="5"/>
      <c r="X934" s="5"/>
      <c r="Y934" s="5"/>
      <c r="Z934" s="5"/>
    </row>
    <row r="935" ht="13.5" customHeight="1">
      <c r="A935" s="5"/>
      <c r="B935" s="5"/>
      <c r="C935" s="6"/>
      <c r="D935" s="5"/>
      <c r="E935" s="5"/>
      <c r="F935" s="5"/>
      <c r="G935" s="5"/>
      <c r="H935" s="5"/>
      <c r="I935" s="5"/>
      <c r="J935" s="5"/>
      <c r="K935" s="5"/>
      <c r="L935" s="5"/>
      <c r="M935" s="5"/>
      <c r="N935" s="5"/>
      <c r="O935" s="5"/>
      <c r="P935" s="5"/>
      <c r="Q935" s="5"/>
      <c r="R935" s="5"/>
      <c r="S935" s="5"/>
      <c r="T935" s="5"/>
      <c r="U935" s="5"/>
      <c r="V935" s="5"/>
      <c r="W935" s="5"/>
      <c r="X935" s="5"/>
      <c r="Y935" s="5"/>
      <c r="Z935" s="5"/>
    </row>
    <row r="936" ht="13.5" customHeight="1">
      <c r="A936" s="5"/>
      <c r="B936" s="5"/>
      <c r="C936" s="6"/>
      <c r="D936" s="5"/>
      <c r="E936" s="5"/>
      <c r="F936" s="5"/>
      <c r="G936" s="5"/>
      <c r="H936" s="5"/>
      <c r="I936" s="5"/>
      <c r="J936" s="5"/>
      <c r="K936" s="5"/>
      <c r="L936" s="5"/>
      <c r="M936" s="5"/>
      <c r="N936" s="5"/>
      <c r="O936" s="5"/>
      <c r="P936" s="5"/>
      <c r="Q936" s="5"/>
      <c r="R936" s="5"/>
      <c r="S936" s="5"/>
      <c r="T936" s="5"/>
      <c r="U936" s="5"/>
      <c r="V936" s="5"/>
      <c r="W936" s="5"/>
      <c r="X936" s="5"/>
      <c r="Y936" s="5"/>
      <c r="Z936" s="5"/>
    </row>
    <row r="937" ht="13.5" customHeight="1">
      <c r="A937" s="5"/>
      <c r="B937" s="5"/>
      <c r="C937" s="6"/>
      <c r="D937" s="5"/>
      <c r="E937" s="5"/>
      <c r="F937" s="5"/>
      <c r="G937" s="5"/>
      <c r="H937" s="5"/>
      <c r="I937" s="5"/>
      <c r="J937" s="5"/>
      <c r="K937" s="5"/>
      <c r="L937" s="5"/>
      <c r="M937" s="5"/>
      <c r="N937" s="5"/>
      <c r="O937" s="5"/>
      <c r="P937" s="5"/>
      <c r="Q937" s="5"/>
      <c r="R937" s="5"/>
      <c r="S937" s="5"/>
      <c r="T937" s="5"/>
      <c r="U937" s="5"/>
      <c r="V937" s="5"/>
      <c r="W937" s="5"/>
      <c r="X937" s="5"/>
      <c r="Y937" s="5"/>
      <c r="Z937" s="5"/>
    </row>
    <row r="938" ht="13.5" customHeight="1">
      <c r="A938" s="5"/>
      <c r="B938" s="5"/>
      <c r="C938" s="6"/>
      <c r="D938" s="5"/>
      <c r="E938" s="5"/>
      <c r="F938" s="5"/>
      <c r="G938" s="5"/>
      <c r="H938" s="5"/>
      <c r="I938" s="5"/>
      <c r="J938" s="5"/>
      <c r="K938" s="5"/>
      <c r="L938" s="5"/>
      <c r="M938" s="5"/>
      <c r="N938" s="5"/>
      <c r="O938" s="5"/>
      <c r="P938" s="5"/>
      <c r="Q938" s="5"/>
      <c r="R938" s="5"/>
      <c r="S938" s="5"/>
      <c r="T938" s="5"/>
      <c r="U938" s="5"/>
      <c r="V938" s="5"/>
      <c r="W938" s="5"/>
      <c r="X938" s="5"/>
      <c r="Y938" s="5"/>
      <c r="Z938" s="5"/>
    </row>
    <row r="939" ht="13.5" customHeight="1">
      <c r="A939" s="5"/>
      <c r="B939" s="5"/>
      <c r="C939" s="6"/>
      <c r="D939" s="5"/>
      <c r="E939" s="5"/>
      <c r="F939" s="5"/>
      <c r="G939" s="5"/>
      <c r="H939" s="5"/>
      <c r="I939" s="5"/>
      <c r="J939" s="5"/>
      <c r="K939" s="5"/>
      <c r="L939" s="5"/>
      <c r="M939" s="5"/>
      <c r="N939" s="5"/>
      <c r="O939" s="5"/>
      <c r="P939" s="5"/>
      <c r="Q939" s="5"/>
      <c r="R939" s="5"/>
      <c r="S939" s="5"/>
      <c r="T939" s="5"/>
      <c r="U939" s="5"/>
      <c r="V939" s="5"/>
      <c r="W939" s="5"/>
      <c r="X939" s="5"/>
      <c r="Y939" s="5"/>
      <c r="Z939" s="5"/>
    </row>
    <row r="940" ht="13.5" customHeight="1">
      <c r="A940" s="5"/>
      <c r="B940" s="5"/>
      <c r="C940" s="6"/>
      <c r="D940" s="5"/>
      <c r="E940" s="5"/>
      <c r="F940" s="5"/>
      <c r="G940" s="5"/>
      <c r="H940" s="5"/>
      <c r="I940" s="5"/>
      <c r="J940" s="5"/>
      <c r="K940" s="5"/>
      <c r="L940" s="5"/>
      <c r="M940" s="5"/>
      <c r="N940" s="5"/>
      <c r="O940" s="5"/>
      <c r="P940" s="5"/>
      <c r="Q940" s="5"/>
      <c r="R940" s="5"/>
      <c r="S940" s="5"/>
      <c r="T940" s="5"/>
      <c r="U940" s="5"/>
      <c r="V940" s="5"/>
      <c r="W940" s="5"/>
      <c r="X940" s="5"/>
      <c r="Y940" s="5"/>
      <c r="Z940" s="5"/>
    </row>
    <row r="941" ht="13.5" customHeight="1">
      <c r="A941" s="5"/>
      <c r="B941" s="5"/>
      <c r="C941" s="6"/>
      <c r="D941" s="5"/>
      <c r="E941" s="5"/>
      <c r="F941" s="5"/>
      <c r="G941" s="5"/>
      <c r="H941" s="5"/>
      <c r="I941" s="5"/>
      <c r="J941" s="5"/>
      <c r="K941" s="5"/>
      <c r="L941" s="5"/>
      <c r="M941" s="5"/>
      <c r="N941" s="5"/>
      <c r="O941" s="5"/>
      <c r="P941" s="5"/>
      <c r="Q941" s="5"/>
      <c r="R941" s="5"/>
      <c r="S941" s="5"/>
      <c r="T941" s="5"/>
      <c r="U941" s="5"/>
      <c r="V941" s="5"/>
      <c r="W941" s="5"/>
      <c r="X941" s="5"/>
      <c r="Y941" s="5"/>
      <c r="Z941" s="5"/>
    </row>
    <row r="942" ht="13.5" customHeight="1">
      <c r="A942" s="5"/>
      <c r="B942" s="5"/>
      <c r="C942" s="6"/>
      <c r="D942" s="5"/>
      <c r="E942" s="5"/>
      <c r="F942" s="5"/>
      <c r="G942" s="5"/>
      <c r="H942" s="5"/>
      <c r="I942" s="5"/>
      <c r="J942" s="5"/>
      <c r="K942" s="5"/>
      <c r="L942" s="5"/>
      <c r="M942" s="5"/>
      <c r="N942" s="5"/>
      <c r="O942" s="5"/>
      <c r="P942" s="5"/>
      <c r="Q942" s="5"/>
      <c r="R942" s="5"/>
      <c r="S942" s="5"/>
      <c r="T942" s="5"/>
      <c r="U942" s="5"/>
      <c r="V942" s="5"/>
      <c r="W942" s="5"/>
      <c r="X942" s="5"/>
      <c r="Y942" s="5"/>
      <c r="Z942" s="5"/>
    </row>
    <row r="943" ht="13.5" customHeight="1">
      <c r="A943" s="5"/>
      <c r="B943" s="5"/>
      <c r="C943" s="6"/>
      <c r="D943" s="5"/>
      <c r="E943" s="5"/>
      <c r="F943" s="5"/>
      <c r="G943" s="5"/>
      <c r="H943" s="5"/>
      <c r="I943" s="5"/>
      <c r="J943" s="5"/>
      <c r="K943" s="5"/>
      <c r="L943" s="5"/>
      <c r="M943" s="5"/>
      <c r="N943" s="5"/>
      <c r="O943" s="5"/>
      <c r="P943" s="5"/>
      <c r="Q943" s="5"/>
      <c r="R943" s="5"/>
      <c r="S943" s="5"/>
      <c r="T943" s="5"/>
      <c r="U943" s="5"/>
      <c r="V943" s="5"/>
      <c r="W943" s="5"/>
      <c r="X943" s="5"/>
      <c r="Y943" s="5"/>
      <c r="Z943" s="5"/>
    </row>
    <row r="944" ht="13.5" customHeight="1">
      <c r="A944" s="5"/>
      <c r="B944" s="5"/>
      <c r="C944" s="6"/>
      <c r="D944" s="5"/>
      <c r="E944" s="5"/>
      <c r="F944" s="5"/>
      <c r="G944" s="5"/>
      <c r="H944" s="5"/>
      <c r="I944" s="5"/>
      <c r="J944" s="5"/>
      <c r="K944" s="5"/>
      <c r="L944" s="5"/>
      <c r="M944" s="5"/>
      <c r="N944" s="5"/>
      <c r="O944" s="5"/>
      <c r="P944" s="5"/>
      <c r="Q944" s="5"/>
      <c r="R944" s="5"/>
      <c r="S944" s="5"/>
      <c r="T944" s="5"/>
      <c r="U944" s="5"/>
      <c r="V944" s="5"/>
      <c r="W944" s="5"/>
      <c r="X944" s="5"/>
      <c r="Y944" s="5"/>
      <c r="Z944" s="5"/>
    </row>
    <row r="945" ht="13.5" customHeight="1">
      <c r="A945" s="5"/>
      <c r="B945" s="5"/>
      <c r="C945" s="6"/>
      <c r="D945" s="5"/>
      <c r="E945" s="5"/>
      <c r="F945" s="5"/>
      <c r="G945" s="5"/>
      <c r="H945" s="5"/>
      <c r="I945" s="5"/>
      <c r="J945" s="5"/>
      <c r="K945" s="5"/>
      <c r="L945" s="5"/>
      <c r="M945" s="5"/>
      <c r="N945" s="5"/>
      <c r="O945" s="5"/>
      <c r="P945" s="5"/>
      <c r="Q945" s="5"/>
      <c r="R945" s="5"/>
      <c r="S945" s="5"/>
      <c r="T945" s="5"/>
      <c r="U945" s="5"/>
      <c r="V945" s="5"/>
      <c r="W945" s="5"/>
      <c r="X945" s="5"/>
      <c r="Y945" s="5"/>
      <c r="Z945" s="5"/>
    </row>
    <row r="946" ht="13.5" customHeight="1">
      <c r="A946" s="5"/>
      <c r="B946" s="5"/>
      <c r="C946" s="6"/>
      <c r="D946" s="5"/>
      <c r="E946" s="5"/>
      <c r="F946" s="5"/>
      <c r="G946" s="5"/>
      <c r="H946" s="5"/>
      <c r="I946" s="5"/>
      <c r="J946" s="5"/>
      <c r="K946" s="5"/>
      <c r="L946" s="5"/>
      <c r="M946" s="5"/>
      <c r="N946" s="5"/>
      <c r="O946" s="5"/>
      <c r="P946" s="5"/>
      <c r="Q946" s="5"/>
      <c r="R946" s="5"/>
      <c r="S946" s="5"/>
      <c r="T946" s="5"/>
      <c r="U946" s="5"/>
      <c r="V946" s="5"/>
      <c r="W946" s="5"/>
      <c r="X946" s="5"/>
      <c r="Y946" s="5"/>
      <c r="Z946" s="5"/>
    </row>
    <row r="947" ht="13.5" customHeight="1">
      <c r="A947" s="5"/>
      <c r="B947" s="5"/>
      <c r="C947" s="6"/>
      <c r="D947" s="5"/>
      <c r="E947" s="5"/>
      <c r="F947" s="5"/>
      <c r="G947" s="5"/>
      <c r="H947" s="5"/>
      <c r="I947" s="5"/>
      <c r="J947" s="5"/>
      <c r="K947" s="5"/>
      <c r="L947" s="5"/>
      <c r="M947" s="5"/>
      <c r="N947" s="5"/>
      <c r="O947" s="5"/>
      <c r="P947" s="5"/>
      <c r="Q947" s="5"/>
      <c r="R947" s="5"/>
      <c r="S947" s="5"/>
      <c r="T947" s="5"/>
      <c r="U947" s="5"/>
      <c r="V947" s="5"/>
      <c r="W947" s="5"/>
      <c r="X947" s="5"/>
      <c r="Y947" s="5"/>
      <c r="Z947" s="5"/>
    </row>
    <row r="948" ht="13.5" customHeight="1">
      <c r="A948" s="5"/>
      <c r="B948" s="5"/>
      <c r="C948" s="6"/>
      <c r="D948" s="5"/>
      <c r="E948" s="5"/>
      <c r="F948" s="5"/>
      <c r="G948" s="5"/>
      <c r="H948" s="5"/>
      <c r="I948" s="5"/>
      <c r="J948" s="5"/>
      <c r="K948" s="5"/>
      <c r="L948" s="5"/>
      <c r="M948" s="5"/>
      <c r="N948" s="5"/>
      <c r="O948" s="5"/>
      <c r="P948" s="5"/>
      <c r="Q948" s="5"/>
      <c r="R948" s="5"/>
      <c r="S948" s="5"/>
      <c r="T948" s="5"/>
      <c r="U948" s="5"/>
      <c r="V948" s="5"/>
      <c r="W948" s="5"/>
      <c r="X948" s="5"/>
      <c r="Y948" s="5"/>
      <c r="Z948" s="5"/>
    </row>
    <row r="949" ht="13.5" customHeight="1">
      <c r="A949" s="5"/>
      <c r="B949" s="5"/>
      <c r="C949" s="6"/>
      <c r="D949" s="5"/>
      <c r="E949" s="5"/>
      <c r="F949" s="5"/>
      <c r="G949" s="5"/>
      <c r="H949" s="5"/>
      <c r="I949" s="5"/>
      <c r="J949" s="5"/>
      <c r="K949" s="5"/>
      <c r="L949" s="5"/>
      <c r="M949" s="5"/>
      <c r="N949" s="5"/>
      <c r="O949" s="5"/>
      <c r="P949" s="5"/>
      <c r="Q949" s="5"/>
      <c r="R949" s="5"/>
      <c r="S949" s="5"/>
      <c r="T949" s="5"/>
      <c r="U949" s="5"/>
      <c r="V949" s="5"/>
      <c r="W949" s="5"/>
      <c r="X949" s="5"/>
      <c r="Y949" s="5"/>
      <c r="Z949" s="5"/>
    </row>
    <row r="950" ht="13.5" customHeight="1">
      <c r="A950" s="5"/>
      <c r="B950" s="5"/>
      <c r="C950" s="6"/>
      <c r="D950" s="5"/>
      <c r="E950" s="5"/>
      <c r="F950" s="5"/>
      <c r="G950" s="5"/>
      <c r="H950" s="5"/>
      <c r="I950" s="5"/>
      <c r="J950" s="5"/>
      <c r="K950" s="5"/>
      <c r="L950" s="5"/>
      <c r="M950" s="5"/>
      <c r="N950" s="5"/>
      <c r="O950" s="5"/>
      <c r="P950" s="5"/>
      <c r="Q950" s="5"/>
      <c r="R950" s="5"/>
      <c r="S950" s="5"/>
      <c r="T950" s="5"/>
      <c r="U950" s="5"/>
      <c r="V950" s="5"/>
      <c r="W950" s="5"/>
      <c r="X950" s="5"/>
      <c r="Y950" s="5"/>
      <c r="Z950" s="5"/>
    </row>
    <row r="951" ht="13.5" customHeight="1">
      <c r="A951" s="5"/>
      <c r="B951" s="5"/>
      <c r="C951" s="6"/>
      <c r="D951" s="5"/>
      <c r="E951" s="5"/>
      <c r="F951" s="5"/>
      <c r="G951" s="5"/>
      <c r="H951" s="5"/>
      <c r="I951" s="5"/>
      <c r="J951" s="5"/>
      <c r="K951" s="5"/>
      <c r="L951" s="5"/>
      <c r="M951" s="5"/>
      <c r="N951" s="5"/>
      <c r="O951" s="5"/>
      <c r="P951" s="5"/>
      <c r="Q951" s="5"/>
      <c r="R951" s="5"/>
      <c r="S951" s="5"/>
      <c r="T951" s="5"/>
      <c r="U951" s="5"/>
      <c r="V951" s="5"/>
      <c r="W951" s="5"/>
      <c r="X951" s="5"/>
      <c r="Y951" s="5"/>
      <c r="Z951" s="5"/>
    </row>
    <row r="952" ht="13.5" customHeight="1">
      <c r="A952" s="5"/>
      <c r="B952" s="5"/>
      <c r="C952" s="6"/>
      <c r="D952" s="5"/>
      <c r="E952" s="5"/>
      <c r="F952" s="5"/>
      <c r="G952" s="5"/>
      <c r="H952" s="5"/>
      <c r="I952" s="5"/>
      <c r="J952" s="5"/>
      <c r="K952" s="5"/>
      <c r="L952" s="5"/>
      <c r="M952" s="5"/>
      <c r="N952" s="5"/>
      <c r="O952" s="5"/>
      <c r="P952" s="5"/>
      <c r="Q952" s="5"/>
      <c r="R952" s="5"/>
      <c r="S952" s="5"/>
      <c r="T952" s="5"/>
      <c r="U952" s="5"/>
      <c r="V952" s="5"/>
      <c r="W952" s="5"/>
      <c r="X952" s="5"/>
      <c r="Y952" s="5"/>
      <c r="Z952" s="5"/>
    </row>
    <row r="953" ht="13.5" customHeight="1">
      <c r="A953" s="5"/>
      <c r="B953" s="5"/>
      <c r="C953" s="6"/>
      <c r="D953" s="5"/>
      <c r="E953" s="5"/>
      <c r="F953" s="5"/>
      <c r="G953" s="5"/>
      <c r="H953" s="5"/>
      <c r="I953" s="5"/>
      <c r="J953" s="5"/>
      <c r="K953" s="5"/>
      <c r="L953" s="5"/>
      <c r="M953" s="5"/>
      <c r="N953" s="5"/>
      <c r="O953" s="5"/>
      <c r="P953" s="5"/>
      <c r="Q953" s="5"/>
      <c r="R953" s="5"/>
      <c r="S953" s="5"/>
      <c r="T953" s="5"/>
      <c r="U953" s="5"/>
      <c r="V953" s="5"/>
      <c r="W953" s="5"/>
      <c r="X953" s="5"/>
      <c r="Y953" s="5"/>
      <c r="Z953" s="5"/>
    </row>
    <row r="954" ht="13.5" customHeight="1">
      <c r="A954" s="5"/>
      <c r="B954" s="5"/>
      <c r="C954" s="6"/>
      <c r="D954" s="5"/>
      <c r="E954" s="5"/>
      <c r="F954" s="5"/>
      <c r="G954" s="5"/>
      <c r="H954" s="5"/>
      <c r="I954" s="5"/>
      <c r="J954" s="5"/>
      <c r="K954" s="5"/>
      <c r="L954" s="5"/>
      <c r="M954" s="5"/>
      <c r="N954" s="5"/>
      <c r="O954" s="5"/>
      <c r="P954" s="5"/>
      <c r="Q954" s="5"/>
      <c r="R954" s="5"/>
      <c r="S954" s="5"/>
      <c r="T954" s="5"/>
      <c r="U954" s="5"/>
      <c r="V954" s="5"/>
      <c r="W954" s="5"/>
      <c r="X954" s="5"/>
      <c r="Y954" s="5"/>
      <c r="Z954" s="5"/>
    </row>
    <row r="955" ht="13.5" customHeight="1">
      <c r="A955" s="5"/>
      <c r="B955" s="5"/>
      <c r="C955" s="6"/>
      <c r="D955" s="5"/>
      <c r="E955" s="5"/>
      <c r="F955" s="5"/>
      <c r="G955" s="5"/>
      <c r="H955" s="5"/>
      <c r="I955" s="5"/>
      <c r="J955" s="5"/>
      <c r="K955" s="5"/>
      <c r="L955" s="5"/>
      <c r="M955" s="5"/>
      <c r="N955" s="5"/>
      <c r="O955" s="5"/>
      <c r="P955" s="5"/>
      <c r="Q955" s="5"/>
      <c r="R955" s="5"/>
      <c r="S955" s="5"/>
      <c r="T955" s="5"/>
      <c r="U955" s="5"/>
      <c r="V955" s="5"/>
      <c r="W955" s="5"/>
      <c r="X955" s="5"/>
      <c r="Y955" s="5"/>
      <c r="Z955" s="5"/>
    </row>
    <row r="956" ht="13.5" customHeight="1">
      <c r="A956" s="5"/>
      <c r="B956" s="5"/>
      <c r="C956" s="6"/>
      <c r="D956" s="5"/>
      <c r="E956" s="5"/>
      <c r="F956" s="5"/>
      <c r="G956" s="5"/>
      <c r="H956" s="5"/>
      <c r="I956" s="5"/>
      <c r="J956" s="5"/>
      <c r="K956" s="5"/>
      <c r="L956" s="5"/>
      <c r="M956" s="5"/>
      <c r="N956" s="5"/>
      <c r="O956" s="5"/>
      <c r="P956" s="5"/>
      <c r="Q956" s="5"/>
      <c r="R956" s="5"/>
      <c r="S956" s="5"/>
      <c r="T956" s="5"/>
      <c r="U956" s="5"/>
      <c r="V956" s="5"/>
      <c r="W956" s="5"/>
      <c r="X956" s="5"/>
      <c r="Y956" s="5"/>
      <c r="Z956" s="5"/>
    </row>
    <row r="957" ht="13.5" customHeight="1">
      <c r="A957" s="5"/>
      <c r="B957" s="5"/>
      <c r="C957" s="6"/>
      <c r="D957" s="5"/>
      <c r="E957" s="5"/>
      <c r="F957" s="5"/>
      <c r="G957" s="5"/>
      <c r="H957" s="5"/>
      <c r="I957" s="5"/>
      <c r="J957" s="5"/>
      <c r="K957" s="5"/>
      <c r="L957" s="5"/>
      <c r="M957" s="5"/>
      <c r="N957" s="5"/>
      <c r="O957" s="5"/>
      <c r="P957" s="5"/>
      <c r="Q957" s="5"/>
      <c r="R957" s="5"/>
      <c r="S957" s="5"/>
      <c r="T957" s="5"/>
      <c r="U957" s="5"/>
      <c r="V957" s="5"/>
      <c r="W957" s="5"/>
      <c r="X957" s="5"/>
      <c r="Y957" s="5"/>
      <c r="Z957" s="5"/>
    </row>
    <row r="958" ht="13.5" customHeight="1">
      <c r="A958" s="5"/>
      <c r="B958" s="5"/>
      <c r="C958" s="6"/>
      <c r="D958" s="5"/>
      <c r="E958" s="5"/>
      <c r="F958" s="5"/>
      <c r="G958" s="5"/>
      <c r="H958" s="5"/>
      <c r="I958" s="5"/>
      <c r="J958" s="5"/>
      <c r="K958" s="5"/>
      <c r="L958" s="5"/>
      <c r="M958" s="5"/>
      <c r="N958" s="5"/>
      <c r="O958" s="5"/>
      <c r="P958" s="5"/>
      <c r="Q958" s="5"/>
      <c r="R958" s="5"/>
      <c r="S958" s="5"/>
      <c r="T958" s="5"/>
      <c r="U958" s="5"/>
      <c r="V958" s="5"/>
      <c r="W958" s="5"/>
      <c r="X958" s="5"/>
      <c r="Y958" s="5"/>
      <c r="Z958" s="5"/>
    </row>
    <row r="959" ht="13.5" customHeight="1">
      <c r="A959" s="5"/>
      <c r="B959" s="5"/>
      <c r="C959" s="6"/>
      <c r="D959" s="5"/>
      <c r="E959" s="5"/>
      <c r="F959" s="5"/>
      <c r="G959" s="5"/>
      <c r="H959" s="5"/>
      <c r="I959" s="5"/>
      <c r="J959" s="5"/>
      <c r="K959" s="5"/>
      <c r="L959" s="5"/>
      <c r="M959" s="5"/>
      <c r="N959" s="5"/>
      <c r="O959" s="5"/>
      <c r="P959" s="5"/>
      <c r="Q959" s="5"/>
      <c r="R959" s="5"/>
      <c r="S959" s="5"/>
      <c r="T959" s="5"/>
      <c r="U959" s="5"/>
      <c r="V959" s="5"/>
      <c r="W959" s="5"/>
      <c r="X959" s="5"/>
      <c r="Y959" s="5"/>
      <c r="Z959" s="5"/>
    </row>
    <row r="960" ht="13.5" customHeight="1">
      <c r="A960" s="5"/>
      <c r="B960" s="5"/>
      <c r="C960" s="6"/>
      <c r="D960" s="5"/>
      <c r="E960" s="5"/>
      <c r="F960" s="5"/>
      <c r="G960" s="5"/>
      <c r="H960" s="5"/>
      <c r="I960" s="5"/>
      <c r="J960" s="5"/>
      <c r="K960" s="5"/>
      <c r="L960" s="5"/>
      <c r="M960" s="5"/>
      <c r="N960" s="5"/>
      <c r="O960" s="5"/>
      <c r="P960" s="5"/>
      <c r="Q960" s="5"/>
      <c r="R960" s="5"/>
      <c r="S960" s="5"/>
      <c r="T960" s="5"/>
      <c r="U960" s="5"/>
      <c r="V960" s="5"/>
      <c r="W960" s="5"/>
      <c r="X960" s="5"/>
      <c r="Y960" s="5"/>
      <c r="Z960" s="5"/>
    </row>
    <row r="961" ht="13.5" customHeight="1">
      <c r="A961" s="5"/>
      <c r="B961" s="5"/>
      <c r="C961" s="6"/>
      <c r="D961" s="5"/>
      <c r="E961" s="5"/>
      <c r="F961" s="5"/>
      <c r="G961" s="5"/>
      <c r="H961" s="5"/>
      <c r="I961" s="5"/>
      <c r="J961" s="5"/>
      <c r="K961" s="5"/>
      <c r="L961" s="5"/>
      <c r="M961" s="5"/>
      <c r="N961" s="5"/>
      <c r="O961" s="5"/>
      <c r="P961" s="5"/>
      <c r="Q961" s="5"/>
      <c r="R961" s="5"/>
      <c r="S961" s="5"/>
      <c r="T961" s="5"/>
      <c r="U961" s="5"/>
      <c r="V961" s="5"/>
      <c r="W961" s="5"/>
      <c r="X961" s="5"/>
      <c r="Y961" s="5"/>
      <c r="Z961" s="5"/>
    </row>
    <row r="962" ht="13.5" customHeight="1">
      <c r="A962" s="5"/>
      <c r="B962" s="5"/>
      <c r="C962" s="6"/>
      <c r="D962" s="5"/>
      <c r="E962" s="5"/>
      <c r="F962" s="5"/>
      <c r="G962" s="5"/>
      <c r="H962" s="5"/>
      <c r="I962" s="5"/>
      <c r="J962" s="5"/>
      <c r="K962" s="5"/>
      <c r="L962" s="5"/>
      <c r="M962" s="5"/>
      <c r="N962" s="5"/>
      <c r="O962" s="5"/>
      <c r="P962" s="5"/>
      <c r="Q962" s="5"/>
      <c r="R962" s="5"/>
      <c r="S962" s="5"/>
      <c r="T962" s="5"/>
      <c r="U962" s="5"/>
      <c r="V962" s="5"/>
      <c r="W962" s="5"/>
      <c r="X962" s="5"/>
      <c r="Y962" s="5"/>
      <c r="Z962" s="5"/>
    </row>
    <row r="963" ht="13.5" customHeight="1">
      <c r="A963" s="5"/>
      <c r="B963" s="5"/>
      <c r="C963" s="6"/>
      <c r="D963" s="5"/>
      <c r="E963" s="5"/>
      <c r="F963" s="5"/>
      <c r="G963" s="5"/>
      <c r="H963" s="5"/>
      <c r="I963" s="5"/>
      <c r="J963" s="5"/>
      <c r="K963" s="5"/>
      <c r="L963" s="5"/>
      <c r="M963" s="5"/>
      <c r="N963" s="5"/>
      <c r="O963" s="5"/>
      <c r="P963" s="5"/>
      <c r="Q963" s="5"/>
      <c r="R963" s="5"/>
      <c r="S963" s="5"/>
      <c r="T963" s="5"/>
      <c r="U963" s="5"/>
      <c r="V963" s="5"/>
      <c r="W963" s="5"/>
      <c r="X963" s="5"/>
      <c r="Y963" s="5"/>
      <c r="Z963" s="5"/>
    </row>
    <row r="964" ht="13.5" customHeight="1">
      <c r="A964" s="5"/>
      <c r="B964" s="5"/>
      <c r="C964" s="6"/>
      <c r="D964" s="5"/>
      <c r="E964" s="5"/>
      <c r="F964" s="5"/>
      <c r="G964" s="5"/>
      <c r="H964" s="5"/>
      <c r="I964" s="5"/>
      <c r="J964" s="5"/>
      <c r="K964" s="5"/>
      <c r="L964" s="5"/>
      <c r="M964" s="5"/>
      <c r="N964" s="5"/>
      <c r="O964" s="5"/>
      <c r="P964" s="5"/>
      <c r="Q964" s="5"/>
      <c r="R964" s="5"/>
      <c r="S964" s="5"/>
      <c r="T964" s="5"/>
      <c r="U964" s="5"/>
      <c r="V964" s="5"/>
      <c r="W964" s="5"/>
      <c r="X964" s="5"/>
      <c r="Y964" s="5"/>
      <c r="Z964" s="5"/>
    </row>
    <row r="965" ht="13.5" customHeight="1">
      <c r="A965" s="5"/>
      <c r="B965" s="5"/>
      <c r="C965" s="6"/>
      <c r="D965" s="5"/>
      <c r="E965" s="5"/>
      <c r="F965" s="5"/>
      <c r="G965" s="5"/>
      <c r="H965" s="5"/>
      <c r="I965" s="5"/>
      <c r="J965" s="5"/>
      <c r="K965" s="5"/>
      <c r="L965" s="5"/>
      <c r="M965" s="5"/>
      <c r="N965" s="5"/>
      <c r="O965" s="5"/>
      <c r="P965" s="5"/>
      <c r="Q965" s="5"/>
      <c r="R965" s="5"/>
      <c r="S965" s="5"/>
      <c r="T965" s="5"/>
      <c r="U965" s="5"/>
      <c r="V965" s="5"/>
      <c r="W965" s="5"/>
      <c r="X965" s="5"/>
      <c r="Y965" s="5"/>
      <c r="Z965" s="5"/>
    </row>
    <row r="966" ht="13.5" customHeight="1">
      <c r="A966" s="5"/>
      <c r="B966" s="5"/>
      <c r="C966" s="6"/>
      <c r="D966" s="5"/>
      <c r="E966" s="5"/>
      <c r="F966" s="5"/>
      <c r="G966" s="5"/>
      <c r="H966" s="5"/>
      <c r="I966" s="5"/>
      <c r="J966" s="5"/>
      <c r="K966" s="5"/>
      <c r="L966" s="5"/>
      <c r="M966" s="5"/>
      <c r="N966" s="5"/>
      <c r="O966" s="5"/>
      <c r="P966" s="5"/>
      <c r="Q966" s="5"/>
      <c r="R966" s="5"/>
      <c r="S966" s="5"/>
      <c r="T966" s="5"/>
      <c r="U966" s="5"/>
      <c r="V966" s="5"/>
      <c r="W966" s="5"/>
      <c r="X966" s="5"/>
      <c r="Y966" s="5"/>
      <c r="Z966" s="5"/>
    </row>
    <row r="967" ht="13.5" customHeight="1">
      <c r="A967" s="5"/>
      <c r="B967" s="5"/>
      <c r="C967" s="6"/>
      <c r="D967" s="5"/>
      <c r="E967" s="5"/>
      <c r="F967" s="5"/>
      <c r="G967" s="5"/>
      <c r="H967" s="5"/>
      <c r="I967" s="5"/>
      <c r="J967" s="5"/>
      <c r="K967" s="5"/>
      <c r="L967" s="5"/>
      <c r="M967" s="5"/>
      <c r="N967" s="5"/>
      <c r="O967" s="5"/>
      <c r="P967" s="5"/>
      <c r="Q967" s="5"/>
      <c r="R967" s="5"/>
      <c r="S967" s="5"/>
      <c r="T967" s="5"/>
      <c r="U967" s="5"/>
      <c r="V967" s="5"/>
      <c r="W967" s="5"/>
      <c r="X967" s="5"/>
      <c r="Y967" s="5"/>
      <c r="Z967" s="5"/>
    </row>
    <row r="968" ht="13.5" customHeight="1">
      <c r="A968" s="5"/>
      <c r="B968" s="5"/>
      <c r="C968" s="6"/>
      <c r="D968" s="5"/>
      <c r="E968" s="5"/>
      <c r="F968" s="5"/>
      <c r="G968" s="5"/>
      <c r="H968" s="5"/>
      <c r="I968" s="5"/>
      <c r="J968" s="5"/>
      <c r="K968" s="5"/>
      <c r="L968" s="5"/>
      <c r="M968" s="5"/>
      <c r="N968" s="5"/>
      <c r="O968" s="5"/>
      <c r="P968" s="5"/>
      <c r="Q968" s="5"/>
      <c r="R968" s="5"/>
      <c r="S968" s="5"/>
      <c r="T968" s="5"/>
      <c r="U968" s="5"/>
      <c r="V968" s="5"/>
      <c r="W968" s="5"/>
      <c r="X968" s="5"/>
      <c r="Y968" s="5"/>
      <c r="Z968" s="5"/>
    </row>
    <row r="969" ht="13.5" customHeight="1">
      <c r="A969" s="5"/>
      <c r="B969" s="5"/>
      <c r="C969" s="6"/>
      <c r="D969" s="5"/>
      <c r="E969" s="5"/>
      <c r="F969" s="5"/>
      <c r="G969" s="5"/>
      <c r="H969" s="5"/>
      <c r="I969" s="5"/>
      <c r="J969" s="5"/>
      <c r="K969" s="5"/>
      <c r="L969" s="5"/>
      <c r="M969" s="5"/>
      <c r="N969" s="5"/>
      <c r="O969" s="5"/>
      <c r="P969" s="5"/>
      <c r="Q969" s="5"/>
      <c r="R969" s="5"/>
      <c r="S969" s="5"/>
      <c r="T969" s="5"/>
      <c r="U969" s="5"/>
      <c r="V969" s="5"/>
      <c r="W969" s="5"/>
      <c r="X969" s="5"/>
      <c r="Y969" s="5"/>
      <c r="Z969" s="5"/>
    </row>
    <row r="970" ht="13.5" customHeight="1">
      <c r="A970" s="5"/>
      <c r="B970" s="5"/>
      <c r="C970" s="6"/>
      <c r="D970" s="5"/>
      <c r="E970" s="5"/>
      <c r="F970" s="5"/>
      <c r="G970" s="5"/>
      <c r="H970" s="5"/>
      <c r="I970" s="5"/>
      <c r="J970" s="5"/>
      <c r="K970" s="5"/>
      <c r="L970" s="5"/>
      <c r="M970" s="5"/>
      <c r="N970" s="5"/>
      <c r="O970" s="5"/>
      <c r="P970" s="5"/>
      <c r="Q970" s="5"/>
      <c r="R970" s="5"/>
      <c r="S970" s="5"/>
      <c r="T970" s="5"/>
      <c r="U970" s="5"/>
      <c r="V970" s="5"/>
      <c r="W970" s="5"/>
      <c r="X970" s="5"/>
      <c r="Y970" s="5"/>
      <c r="Z970" s="5"/>
    </row>
    <row r="971" ht="13.5" customHeight="1">
      <c r="A971" s="5"/>
      <c r="B971" s="5"/>
      <c r="C971" s="6"/>
      <c r="D971" s="5"/>
      <c r="E971" s="5"/>
      <c r="F971" s="5"/>
      <c r="G971" s="5"/>
      <c r="H971" s="5"/>
      <c r="I971" s="5"/>
      <c r="J971" s="5"/>
      <c r="K971" s="5"/>
      <c r="L971" s="5"/>
      <c r="M971" s="5"/>
      <c r="N971" s="5"/>
      <c r="O971" s="5"/>
      <c r="P971" s="5"/>
      <c r="Q971" s="5"/>
      <c r="R971" s="5"/>
      <c r="S971" s="5"/>
      <c r="T971" s="5"/>
      <c r="U971" s="5"/>
      <c r="V971" s="5"/>
      <c r="W971" s="5"/>
      <c r="X971" s="5"/>
      <c r="Y971" s="5"/>
      <c r="Z971" s="5"/>
    </row>
    <row r="972" ht="13.5" customHeight="1">
      <c r="A972" s="5"/>
      <c r="B972" s="5"/>
      <c r="C972" s="6"/>
      <c r="D972" s="5"/>
      <c r="E972" s="5"/>
      <c r="F972" s="5"/>
      <c r="G972" s="5"/>
      <c r="H972" s="5"/>
      <c r="I972" s="5"/>
      <c r="J972" s="5"/>
      <c r="K972" s="5"/>
      <c r="L972" s="5"/>
      <c r="M972" s="5"/>
      <c r="N972" s="5"/>
      <c r="O972" s="5"/>
      <c r="P972" s="5"/>
      <c r="Q972" s="5"/>
      <c r="R972" s="5"/>
      <c r="S972" s="5"/>
      <c r="T972" s="5"/>
      <c r="U972" s="5"/>
      <c r="V972" s="5"/>
      <c r="W972" s="5"/>
      <c r="X972" s="5"/>
      <c r="Y972" s="5"/>
      <c r="Z972" s="5"/>
    </row>
    <row r="973" ht="13.5" customHeight="1">
      <c r="A973" s="5"/>
      <c r="B973" s="5"/>
      <c r="C973" s="6"/>
      <c r="D973" s="5"/>
      <c r="E973" s="5"/>
      <c r="F973" s="5"/>
      <c r="G973" s="5"/>
      <c r="H973" s="5"/>
      <c r="I973" s="5"/>
      <c r="J973" s="5"/>
      <c r="K973" s="5"/>
      <c r="L973" s="5"/>
      <c r="M973" s="5"/>
      <c r="N973" s="5"/>
      <c r="O973" s="5"/>
      <c r="P973" s="5"/>
      <c r="Q973" s="5"/>
      <c r="R973" s="5"/>
      <c r="S973" s="5"/>
      <c r="T973" s="5"/>
      <c r="U973" s="5"/>
      <c r="V973" s="5"/>
      <c r="W973" s="5"/>
      <c r="X973" s="5"/>
      <c r="Y973" s="5"/>
      <c r="Z973" s="5"/>
    </row>
    <row r="974" ht="13.5" customHeight="1">
      <c r="A974" s="5"/>
      <c r="B974" s="5"/>
      <c r="C974" s="6"/>
      <c r="D974" s="5"/>
      <c r="E974" s="5"/>
      <c r="F974" s="5"/>
      <c r="G974" s="5"/>
      <c r="H974" s="5"/>
      <c r="I974" s="5"/>
      <c r="J974" s="5"/>
      <c r="K974" s="5"/>
      <c r="L974" s="5"/>
      <c r="M974" s="5"/>
      <c r="N974" s="5"/>
      <c r="O974" s="5"/>
      <c r="P974" s="5"/>
      <c r="Q974" s="5"/>
      <c r="R974" s="5"/>
      <c r="S974" s="5"/>
      <c r="T974" s="5"/>
      <c r="U974" s="5"/>
      <c r="V974" s="5"/>
      <c r="W974" s="5"/>
      <c r="X974" s="5"/>
      <c r="Y974" s="5"/>
      <c r="Z974" s="5"/>
    </row>
    <row r="975" ht="13.5" customHeight="1">
      <c r="A975" s="5"/>
      <c r="B975" s="5"/>
      <c r="C975" s="6"/>
      <c r="D975" s="5"/>
      <c r="E975" s="5"/>
      <c r="F975" s="5"/>
      <c r="G975" s="5"/>
      <c r="H975" s="5"/>
      <c r="I975" s="5"/>
      <c r="J975" s="5"/>
      <c r="K975" s="5"/>
      <c r="L975" s="5"/>
      <c r="M975" s="5"/>
      <c r="N975" s="5"/>
      <c r="O975" s="5"/>
      <c r="P975" s="5"/>
      <c r="Q975" s="5"/>
      <c r="R975" s="5"/>
      <c r="S975" s="5"/>
      <c r="T975" s="5"/>
      <c r="U975" s="5"/>
      <c r="V975" s="5"/>
      <c r="W975" s="5"/>
      <c r="X975" s="5"/>
      <c r="Y975" s="5"/>
      <c r="Z975" s="5"/>
    </row>
    <row r="976" ht="13.5" customHeight="1">
      <c r="A976" s="5"/>
      <c r="B976" s="5"/>
      <c r="C976" s="6"/>
      <c r="D976" s="5"/>
      <c r="E976" s="5"/>
      <c r="F976" s="5"/>
      <c r="G976" s="5"/>
      <c r="H976" s="5"/>
      <c r="I976" s="5"/>
      <c r="J976" s="5"/>
      <c r="K976" s="5"/>
      <c r="L976" s="5"/>
      <c r="M976" s="5"/>
      <c r="N976" s="5"/>
      <c r="O976" s="5"/>
      <c r="P976" s="5"/>
      <c r="Q976" s="5"/>
      <c r="R976" s="5"/>
      <c r="S976" s="5"/>
      <c r="T976" s="5"/>
      <c r="U976" s="5"/>
      <c r="V976" s="5"/>
      <c r="W976" s="5"/>
      <c r="X976" s="5"/>
      <c r="Y976" s="5"/>
      <c r="Z976" s="5"/>
    </row>
    <row r="977" ht="13.5" customHeight="1">
      <c r="A977" s="5"/>
      <c r="B977" s="5"/>
      <c r="C977" s="6"/>
      <c r="D977" s="5"/>
      <c r="E977" s="5"/>
      <c r="F977" s="5"/>
      <c r="G977" s="5"/>
      <c r="H977" s="5"/>
      <c r="I977" s="5"/>
      <c r="J977" s="5"/>
      <c r="K977" s="5"/>
      <c r="L977" s="5"/>
      <c r="M977" s="5"/>
      <c r="N977" s="5"/>
      <c r="O977" s="5"/>
      <c r="P977" s="5"/>
      <c r="Q977" s="5"/>
      <c r="R977" s="5"/>
      <c r="S977" s="5"/>
      <c r="T977" s="5"/>
      <c r="U977" s="5"/>
      <c r="V977" s="5"/>
      <c r="W977" s="5"/>
      <c r="X977" s="5"/>
      <c r="Y977" s="5"/>
      <c r="Z977" s="5"/>
    </row>
    <row r="978" ht="13.5" customHeight="1">
      <c r="A978" s="5"/>
      <c r="B978" s="5"/>
      <c r="C978" s="6"/>
      <c r="D978" s="5"/>
      <c r="E978" s="5"/>
      <c r="F978" s="5"/>
      <c r="G978" s="5"/>
      <c r="H978" s="5"/>
      <c r="I978" s="5"/>
      <c r="J978" s="5"/>
      <c r="K978" s="5"/>
      <c r="L978" s="5"/>
      <c r="M978" s="5"/>
      <c r="N978" s="5"/>
      <c r="O978" s="5"/>
      <c r="P978" s="5"/>
      <c r="Q978" s="5"/>
      <c r="R978" s="5"/>
      <c r="S978" s="5"/>
      <c r="T978" s="5"/>
      <c r="U978" s="5"/>
      <c r="V978" s="5"/>
      <c r="W978" s="5"/>
      <c r="X978" s="5"/>
      <c r="Y978" s="5"/>
      <c r="Z978" s="5"/>
    </row>
    <row r="979" ht="13.5" customHeight="1">
      <c r="A979" s="5"/>
      <c r="B979" s="5"/>
      <c r="C979" s="6"/>
      <c r="D979" s="5"/>
      <c r="E979" s="5"/>
      <c r="F979" s="5"/>
      <c r="G979" s="5"/>
      <c r="H979" s="5"/>
      <c r="I979" s="5"/>
      <c r="J979" s="5"/>
      <c r="K979" s="5"/>
      <c r="L979" s="5"/>
      <c r="M979" s="5"/>
      <c r="N979" s="5"/>
      <c r="O979" s="5"/>
      <c r="P979" s="5"/>
      <c r="Q979" s="5"/>
      <c r="R979" s="5"/>
      <c r="S979" s="5"/>
      <c r="T979" s="5"/>
      <c r="U979" s="5"/>
      <c r="V979" s="5"/>
      <c r="W979" s="5"/>
      <c r="X979" s="5"/>
      <c r="Y979" s="5"/>
      <c r="Z979" s="5"/>
    </row>
    <row r="980" ht="13.5" customHeight="1">
      <c r="A980" s="5"/>
      <c r="B980" s="5"/>
      <c r="C980" s="6"/>
      <c r="D980" s="5"/>
      <c r="E980" s="5"/>
      <c r="F980" s="5"/>
      <c r="G980" s="5"/>
      <c r="H980" s="5"/>
      <c r="I980" s="5"/>
      <c r="J980" s="5"/>
      <c r="K980" s="5"/>
      <c r="L980" s="5"/>
      <c r="M980" s="5"/>
      <c r="N980" s="5"/>
      <c r="O980" s="5"/>
      <c r="P980" s="5"/>
      <c r="Q980" s="5"/>
      <c r="R980" s="5"/>
      <c r="S980" s="5"/>
      <c r="T980" s="5"/>
      <c r="U980" s="5"/>
      <c r="V980" s="5"/>
      <c r="W980" s="5"/>
      <c r="X980" s="5"/>
      <c r="Y980" s="5"/>
      <c r="Z980" s="5"/>
    </row>
    <row r="981" ht="13.5" customHeight="1">
      <c r="A981" s="5"/>
      <c r="B981" s="5"/>
      <c r="C981" s="6"/>
      <c r="D981" s="5"/>
      <c r="E981" s="5"/>
      <c r="F981" s="5"/>
      <c r="G981" s="5"/>
      <c r="H981" s="5"/>
      <c r="I981" s="5"/>
      <c r="J981" s="5"/>
      <c r="K981" s="5"/>
      <c r="L981" s="5"/>
      <c r="M981" s="5"/>
      <c r="N981" s="5"/>
      <c r="O981" s="5"/>
      <c r="P981" s="5"/>
      <c r="Q981" s="5"/>
      <c r="R981" s="5"/>
      <c r="S981" s="5"/>
      <c r="T981" s="5"/>
      <c r="U981" s="5"/>
      <c r="V981" s="5"/>
      <c r="W981" s="5"/>
      <c r="X981" s="5"/>
      <c r="Y981" s="5"/>
      <c r="Z981" s="5"/>
    </row>
    <row r="982" ht="13.5" customHeight="1">
      <c r="A982" s="5"/>
      <c r="B982" s="5"/>
      <c r="C982" s="6"/>
      <c r="D982" s="5"/>
      <c r="E982" s="5"/>
      <c r="F982" s="5"/>
      <c r="G982" s="5"/>
      <c r="H982" s="5"/>
      <c r="I982" s="5"/>
      <c r="J982" s="5"/>
      <c r="K982" s="5"/>
      <c r="L982" s="5"/>
      <c r="M982" s="5"/>
      <c r="N982" s="5"/>
      <c r="O982" s="5"/>
      <c r="P982" s="5"/>
      <c r="Q982" s="5"/>
      <c r="R982" s="5"/>
      <c r="S982" s="5"/>
      <c r="T982" s="5"/>
      <c r="U982" s="5"/>
      <c r="V982" s="5"/>
      <c r="W982" s="5"/>
      <c r="X982" s="5"/>
      <c r="Y982" s="5"/>
      <c r="Z982" s="5"/>
    </row>
    <row r="983" ht="13.5" customHeight="1">
      <c r="A983" s="5"/>
      <c r="B983" s="5"/>
      <c r="C983" s="6"/>
      <c r="D983" s="5"/>
      <c r="E983" s="5"/>
      <c r="F983" s="5"/>
      <c r="G983" s="5"/>
      <c r="H983" s="5"/>
      <c r="I983" s="5"/>
      <c r="J983" s="5"/>
      <c r="K983" s="5"/>
      <c r="L983" s="5"/>
      <c r="M983" s="5"/>
      <c r="N983" s="5"/>
      <c r="O983" s="5"/>
      <c r="P983" s="5"/>
      <c r="Q983" s="5"/>
      <c r="R983" s="5"/>
      <c r="S983" s="5"/>
      <c r="T983" s="5"/>
      <c r="U983" s="5"/>
      <c r="V983" s="5"/>
      <c r="W983" s="5"/>
      <c r="X983" s="5"/>
      <c r="Y983" s="5"/>
      <c r="Z983" s="5"/>
    </row>
    <row r="984" ht="13.5" customHeight="1">
      <c r="A984" s="5"/>
      <c r="B984" s="5"/>
      <c r="C984" s="6"/>
      <c r="D984" s="5"/>
      <c r="E984" s="5"/>
      <c r="F984" s="5"/>
      <c r="G984" s="5"/>
      <c r="H984" s="5"/>
      <c r="I984" s="5"/>
      <c r="J984" s="5"/>
      <c r="K984" s="5"/>
      <c r="L984" s="5"/>
      <c r="M984" s="5"/>
      <c r="N984" s="5"/>
      <c r="O984" s="5"/>
      <c r="P984" s="5"/>
      <c r="Q984" s="5"/>
      <c r="R984" s="5"/>
      <c r="S984" s="5"/>
      <c r="T984" s="5"/>
      <c r="U984" s="5"/>
      <c r="V984" s="5"/>
      <c r="W984" s="5"/>
      <c r="X984" s="5"/>
      <c r="Y984" s="5"/>
      <c r="Z984" s="5"/>
    </row>
    <row r="985" ht="13.5" customHeight="1">
      <c r="A985" s="5"/>
      <c r="B985" s="5"/>
      <c r="C985" s="6"/>
      <c r="D985" s="5"/>
      <c r="E985" s="5"/>
      <c r="F985" s="5"/>
      <c r="G985" s="5"/>
      <c r="H985" s="5"/>
      <c r="I985" s="5"/>
      <c r="J985" s="5"/>
      <c r="K985" s="5"/>
      <c r="L985" s="5"/>
      <c r="M985" s="5"/>
      <c r="N985" s="5"/>
      <c r="O985" s="5"/>
      <c r="P985" s="5"/>
      <c r="Q985" s="5"/>
      <c r="R985" s="5"/>
      <c r="S985" s="5"/>
      <c r="T985" s="5"/>
      <c r="U985" s="5"/>
      <c r="V985" s="5"/>
      <c r="W985" s="5"/>
      <c r="X985" s="5"/>
      <c r="Y985" s="5"/>
      <c r="Z985" s="5"/>
    </row>
    <row r="986" ht="13.5" customHeight="1">
      <c r="A986" s="5"/>
      <c r="B986" s="5"/>
      <c r="C986" s="6"/>
      <c r="D986" s="5"/>
      <c r="E986" s="5"/>
      <c r="F986" s="5"/>
      <c r="G986" s="5"/>
      <c r="H986" s="5"/>
      <c r="I986" s="5"/>
      <c r="J986" s="5"/>
      <c r="K986" s="5"/>
      <c r="L986" s="5"/>
      <c r="M986" s="5"/>
      <c r="N986" s="5"/>
      <c r="O986" s="5"/>
      <c r="P986" s="5"/>
      <c r="Q986" s="5"/>
      <c r="R986" s="5"/>
      <c r="S986" s="5"/>
      <c r="T986" s="5"/>
      <c r="U986" s="5"/>
      <c r="V986" s="5"/>
      <c r="W986" s="5"/>
      <c r="X986" s="5"/>
      <c r="Y986" s="5"/>
      <c r="Z986" s="5"/>
    </row>
    <row r="987" ht="13.5" customHeight="1">
      <c r="A987" s="5"/>
      <c r="B987" s="5"/>
      <c r="C987" s="6"/>
      <c r="D987" s="5"/>
      <c r="E987" s="5"/>
      <c r="F987" s="5"/>
      <c r="G987" s="5"/>
      <c r="H987" s="5"/>
      <c r="I987" s="5"/>
      <c r="J987" s="5"/>
      <c r="K987" s="5"/>
      <c r="L987" s="5"/>
      <c r="M987" s="5"/>
      <c r="N987" s="5"/>
      <c r="O987" s="5"/>
      <c r="P987" s="5"/>
      <c r="Q987" s="5"/>
      <c r="R987" s="5"/>
      <c r="S987" s="5"/>
      <c r="T987" s="5"/>
      <c r="U987" s="5"/>
      <c r="V987" s="5"/>
      <c r="W987" s="5"/>
      <c r="X987" s="5"/>
      <c r="Y987" s="5"/>
      <c r="Z987" s="5"/>
    </row>
    <row r="988" ht="13.5" customHeight="1">
      <c r="A988" s="5"/>
      <c r="B988" s="5"/>
      <c r="C988" s="6"/>
      <c r="D988" s="5"/>
      <c r="E988" s="5"/>
      <c r="F988" s="5"/>
      <c r="G988" s="5"/>
      <c r="H988" s="5"/>
      <c r="I988" s="5"/>
      <c r="J988" s="5"/>
      <c r="K988" s="5"/>
      <c r="L988" s="5"/>
      <c r="M988" s="5"/>
      <c r="N988" s="5"/>
      <c r="O988" s="5"/>
      <c r="P988" s="5"/>
      <c r="Q988" s="5"/>
      <c r="R988" s="5"/>
      <c r="S988" s="5"/>
      <c r="T988" s="5"/>
      <c r="U988" s="5"/>
      <c r="V988" s="5"/>
      <c r="W988" s="5"/>
      <c r="X988" s="5"/>
      <c r="Y988" s="5"/>
      <c r="Z988" s="5"/>
    </row>
    <row r="989" ht="13.5" customHeight="1">
      <c r="A989" s="5"/>
      <c r="B989" s="5"/>
      <c r="C989" s="6"/>
      <c r="D989" s="5"/>
      <c r="E989" s="5"/>
      <c r="F989" s="5"/>
      <c r="G989" s="5"/>
      <c r="H989" s="5"/>
      <c r="I989" s="5"/>
      <c r="J989" s="5"/>
      <c r="K989" s="5"/>
      <c r="L989" s="5"/>
      <c r="M989" s="5"/>
      <c r="N989" s="5"/>
      <c r="O989" s="5"/>
      <c r="P989" s="5"/>
      <c r="Q989" s="5"/>
      <c r="R989" s="5"/>
      <c r="S989" s="5"/>
      <c r="T989" s="5"/>
      <c r="U989" s="5"/>
      <c r="V989" s="5"/>
      <c r="W989" s="5"/>
      <c r="X989" s="5"/>
      <c r="Y989" s="5"/>
      <c r="Z989" s="5"/>
    </row>
    <row r="990" ht="13.5" customHeight="1">
      <c r="A990" s="5"/>
      <c r="B990" s="5"/>
      <c r="C990" s="6"/>
      <c r="D990" s="5"/>
      <c r="E990" s="5"/>
      <c r="F990" s="5"/>
      <c r="G990" s="5"/>
      <c r="H990" s="5"/>
      <c r="I990" s="5"/>
      <c r="J990" s="5"/>
      <c r="K990" s="5"/>
      <c r="L990" s="5"/>
      <c r="M990" s="5"/>
      <c r="N990" s="5"/>
      <c r="O990" s="5"/>
      <c r="P990" s="5"/>
      <c r="Q990" s="5"/>
      <c r="R990" s="5"/>
      <c r="S990" s="5"/>
      <c r="T990" s="5"/>
      <c r="U990" s="5"/>
      <c r="V990" s="5"/>
      <c r="W990" s="5"/>
      <c r="X990" s="5"/>
      <c r="Y990" s="5"/>
      <c r="Z990" s="5"/>
    </row>
    <row r="991" ht="13.5" customHeight="1">
      <c r="A991" s="5"/>
      <c r="B991" s="5"/>
      <c r="C991" s="6"/>
      <c r="D991" s="5"/>
      <c r="E991" s="5"/>
      <c r="F991" s="5"/>
      <c r="G991" s="5"/>
      <c r="H991" s="5"/>
      <c r="I991" s="5"/>
      <c r="J991" s="5"/>
      <c r="K991" s="5"/>
      <c r="L991" s="5"/>
      <c r="M991" s="5"/>
      <c r="N991" s="5"/>
      <c r="O991" s="5"/>
      <c r="P991" s="5"/>
      <c r="Q991" s="5"/>
      <c r="R991" s="5"/>
      <c r="S991" s="5"/>
      <c r="T991" s="5"/>
      <c r="U991" s="5"/>
      <c r="V991" s="5"/>
      <c r="W991" s="5"/>
      <c r="X991" s="5"/>
      <c r="Y991" s="5"/>
      <c r="Z991" s="5"/>
    </row>
    <row r="992" ht="13.5" customHeight="1">
      <c r="A992" s="5"/>
      <c r="B992" s="5"/>
      <c r="C992" s="6"/>
      <c r="D992" s="5"/>
      <c r="E992" s="5"/>
      <c r="F992" s="5"/>
      <c r="G992" s="5"/>
      <c r="H992" s="5"/>
      <c r="I992" s="5"/>
      <c r="J992" s="5"/>
      <c r="K992" s="5"/>
      <c r="L992" s="5"/>
      <c r="M992" s="5"/>
      <c r="N992" s="5"/>
      <c r="O992" s="5"/>
      <c r="P992" s="5"/>
      <c r="Q992" s="5"/>
      <c r="R992" s="5"/>
      <c r="S992" s="5"/>
      <c r="T992" s="5"/>
      <c r="U992" s="5"/>
      <c r="V992" s="5"/>
      <c r="W992" s="5"/>
      <c r="X992" s="5"/>
      <c r="Y992" s="5"/>
      <c r="Z992" s="5"/>
    </row>
    <row r="993" ht="13.5" customHeight="1">
      <c r="A993" s="5"/>
      <c r="B993" s="5"/>
      <c r="C993" s="6"/>
      <c r="D993" s="5"/>
      <c r="E993" s="5"/>
      <c r="F993" s="5"/>
      <c r="G993" s="5"/>
      <c r="H993" s="5"/>
      <c r="I993" s="5"/>
      <c r="J993" s="5"/>
      <c r="K993" s="5"/>
      <c r="L993" s="5"/>
      <c r="M993" s="5"/>
      <c r="N993" s="5"/>
      <c r="O993" s="5"/>
      <c r="P993" s="5"/>
      <c r="Q993" s="5"/>
      <c r="R993" s="5"/>
      <c r="S993" s="5"/>
      <c r="T993" s="5"/>
      <c r="U993" s="5"/>
      <c r="V993" s="5"/>
      <c r="W993" s="5"/>
      <c r="X993" s="5"/>
      <c r="Y993" s="5"/>
      <c r="Z993" s="5"/>
    </row>
    <row r="994" ht="13.5" customHeight="1">
      <c r="A994" s="5"/>
      <c r="B994" s="5"/>
      <c r="C994" s="6"/>
      <c r="D994" s="5"/>
      <c r="E994" s="5"/>
      <c r="F994" s="5"/>
      <c r="G994" s="5"/>
      <c r="H994" s="5"/>
      <c r="I994" s="5"/>
      <c r="J994" s="5"/>
      <c r="K994" s="5"/>
      <c r="L994" s="5"/>
      <c r="M994" s="5"/>
      <c r="N994" s="5"/>
      <c r="O994" s="5"/>
      <c r="P994" s="5"/>
      <c r="Q994" s="5"/>
      <c r="R994" s="5"/>
      <c r="S994" s="5"/>
      <c r="T994" s="5"/>
      <c r="U994" s="5"/>
      <c r="V994" s="5"/>
      <c r="W994" s="5"/>
      <c r="X994" s="5"/>
      <c r="Y994" s="5"/>
      <c r="Z994" s="5"/>
    </row>
    <row r="995" ht="13.5" customHeight="1">
      <c r="A995" s="5"/>
      <c r="B995" s="5"/>
      <c r="C995" s="6"/>
      <c r="D995" s="5"/>
      <c r="E995" s="5"/>
      <c r="F995" s="5"/>
      <c r="G995" s="5"/>
      <c r="H995" s="5"/>
      <c r="I995" s="5"/>
      <c r="J995" s="5"/>
      <c r="K995" s="5"/>
      <c r="L995" s="5"/>
      <c r="M995" s="5"/>
      <c r="N995" s="5"/>
      <c r="O995" s="5"/>
      <c r="P995" s="5"/>
      <c r="Q995" s="5"/>
      <c r="R995" s="5"/>
      <c r="S995" s="5"/>
      <c r="T995" s="5"/>
      <c r="U995" s="5"/>
      <c r="V995" s="5"/>
      <c r="W995" s="5"/>
      <c r="X995" s="5"/>
      <c r="Y995" s="5"/>
      <c r="Z995" s="5"/>
    </row>
    <row r="996" ht="13.5" customHeight="1">
      <c r="A996" s="5"/>
      <c r="B996" s="5"/>
      <c r="C996" s="6"/>
      <c r="D996" s="5"/>
      <c r="E996" s="5"/>
      <c r="F996" s="5"/>
      <c r="G996" s="5"/>
      <c r="H996" s="5"/>
      <c r="I996" s="5"/>
      <c r="J996" s="5"/>
      <c r="K996" s="5"/>
      <c r="L996" s="5"/>
      <c r="M996" s="5"/>
      <c r="N996" s="5"/>
      <c r="O996" s="5"/>
      <c r="P996" s="5"/>
      <c r="Q996" s="5"/>
      <c r="R996" s="5"/>
      <c r="S996" s="5"/>
      <c r="T996" s="5"/>
      <c r="U996" s="5"/>
      <c r="V996" s="5"/>
      <c r="W996" s="5"/>
      <c r="X996" s="5"/>
      <c r="Y996" s="5"/>
      <c r="Z996" s="5"/>
    </row>
    <row r="997" ht="13.5" customHeight="1">
      <c r="A997" s="5"/>
      <c r="B997" s="5"/>
      <c r="C997" s="6"/>
      <c r="D997" s="5"/>
      <c r="E997" s="5"/>
      <c r="F997" s="5"/>
      <c r="G997" s="5"/>
      <c r="H997" s="5"/>
      <c r="I997" s="5"/>
      <c r="J997" s="5"/>
      <c r="K997" s="5"/>
      <c r="L997" s="5"/>
      <c r="M997" s="5"/>
      <c r="N997" s="5"/>
      <c r="O997" s="5"/>
      <c r="P997" s="5"/>
      <c r="Q997" s="5"/>
      <c r="R997" s="5"/>
      <c r="S997" s="5"/>
      <c r="T997" s="5"/>
      <c r="U997" s="5"/>
      <c r="V997" s="5"/>
      <c r="W997" s="5"/>
      <c r="X997" s="5"/>
      <c r="Y997" s="5"/>
      <c r="Z997" s="5"/>
    </row>
    <row r="998" ht="13.5" customHeight="1">
      <c r="A998" s="5"/>
      <c r="B998" s="5"/>
      <c r="C998" s="6"/>
      <c r="D998" s="5"/>
      <c r="E998" s="5"/>
      <c r="F998" s="5"/>
      <c r="G998" s="5"/>
      <c r="H998" s="5"/>
      <c r="I998" s="5"/>
      <c r="J998" s="5"/>
      <c r="K998" s="5"/>
      <c r="L998" s="5"/>
      <c r="M998" s="5"/>
      <c r="N998" s="5"/>
      <c r="O998" s="5"/>
      <c r="P998" s="5"/>
      <c r="Q998" s="5"/>
      <c r="R998" s="5"/>
      <c r="S998" s="5"/>
      <c r="T998" s="5"/>
      <c r="U998" s="5"/>
      <c r="V998" s="5"/>
      <c r="W998" s="5"/>
      <c r="X998" s="5"/>
      <c r="Y998" s="5"/>
      <c r="Z998" s="5"/>
    </row>
    <row r="999" ht="13.5" customHeight="1">
      <c r="A999" s="5"/>
      <c r="B999" s="5"/>
      <c r="C999" s="6"/>
      <c r="D999" s="5"/>
      <c r="E999" s="5"/>
      <c r="F999" s="5"/>
      <c r="G999" s="5"/>
      <c r="H999" s="5"/>
      <c r="I999" s="5"/>
      <c r="J999" s="5"/>
      <c r="K999" s="5"/>
      <c r="L999" s="5"/>
      <c r="M999" s="5"/>
      <c r="N999" s="5"/>
      <c r="O999" s="5"/>
      <c r="P999" s="5"/>
      <c r="Q999" s="5"/>
      <c r="R999" s="5"/>
      <c r="S999" s="5"/>
      <c r="T999" s="5"/>
      <c r="U999" s="5"/>
      <c r="V999" s="5"/>
      <c r="W999" s="5"/>
      <c r="X999" s="5"/>
      <c r="Y999" s="5"/>
      <c r="Z999" s="5"/>
    </row>
    <row r="1000" ht="13.5" customHeight="1">
      <c r="A1000" s="5"/>
      <c r="B1000" s="5"/>
      <c r="C1000" s="6"/>
      <c r="D1000" s="5"/>
      <c r="E1000" s="5"/>
      <c r="F1000" s="5"/>
      <c r="G1000" s="5"/>
      <c r="H1000" s="5"/>
      <c r="I1000" s="5"/>
      <c r="J1000" s="5"/>
      <c r="K1000" s="5"/>
      <c r="L1000" s="5"/>
      <c r="M1000" s="5"/>
      <c r="N1000" s="5"/>
      <c r="O1000" s="5"/>
      <c r="P1000" s="5"/>
      <c r="Q1000" s="5"/>
      <c r="R1000" s="5"/>
      <c r="S1000" s="5"/>
      <c r="T1000" s="5"/>
      <c r="U1000" s="5"/>
      <c r="V1000" s="5"/>
      <c r="W1000" s="5"/>
      <c r="X1000" s="5"/>
      <c r="Y1000" s="5"/>
      <c r="Z1000" s="5"/>
    </row>
  </sheetData>
  <mergeCells count="1">
    <mergeCell ref="A1:B1"/>
  </mergeCells>
  <printOptions/>
  <pageMargins bottom="0.75" footer="0.0" header="0.0" left="0.7" right="0.7" top="0.75"/>
  <pageSetup paperSize="9"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1.0" topLeftCell="A2" activePane="bottomLeft" state="frozen"/>
      <selection activeCell="B3" sqref="B3" pane="bottomLeft"/>
    </sheetView>
  </sheetViews>
  <sheetFormatPr customHeight="1" defaultColWidth="12.63" defaultRowHeight="15.0"/>
  <cols>
    <col customWidth="1" min="1" max="1" width="8.0"/>
    <col customWidth="1" min="2" max="2" width="18.0"/>
    <col customWidth="1" min="3" max="3" width="36.0"/>
    <col customWidth="1" min="4" max="26" width="8.63"/>
  </cols>
  <sheetData>
    <row r="1" ht="13.5" customHeight="1">
      <c r="A1" s="13" t="s">
        <v>6</v>
      </c>
      <c r="B1" s="13" t="s">
        <v>12</v>
      </c>
      <c r="C1" s="13" t="s">
        <v>13</v>
      </c>
    </row>
    <row r="2" ht="13.5" customHeight="1">
      <c r="A2" s="15">
        <v>1.0</v>
      </c>
      <c r="B2" s="15" t="s">
        <v>14</v>
      </c>
      <c r="C2" s="15" t="s">
        <v>16</v>
      </c>
    </row>
    <row r="3" ht="13.5" customHeight="1">
      <c r="A3" s="15">
        <v>2.0</v>
      </c>
      <c r="B3" s="15" t="s">
        <v>14</v>
      </c>
      <c r="C3" s="15" t="s">
        <v>19</v>
      </c>
    </row>
    <row r="4" ht="13.5" customHeight="1">
      <c r="A4" s="15">
        <v>3.0</v>
      </c>
      <c r="B4" s="15" t="s">
        <v>14</v>
      </c>
      <c r="C4" s="15" t="s">
        <v>22</v>
      </c>
    </row>
    <row r="5" ht="13.5" customHeight="1">
      <c r="A5" s="15">
        <v>4.0</v>
      </c>
      <c r="B5" s="15" t="s">
        <v>14</v>
      </c>
      <c r="C5" s="15" t="s">
        <v>25</v>
      </c>
    </row>
    <row r="6" ht="13.5" customHeight="1">
      <c r="A6" s="15">
        <v>5.0</v>
      </c>
      <c r="B6" s="15" t="s">
        <v>14</v>
      </c>
      <c r="C6" s="15" t="s">
        <v>29</v>
      </c>
    </row>
    <row r="7" ht="13.5" customHeight="1">
      <c r="A7" s="15">
        <v>6.0</v>
      </c>
      <c r="B7" s="15" t="s">
        <v>14</v>
      </c>
      <c r="C7" s="15" t="s">
        <v>33</v>
      </c>
    </row>
    <row r="8" ht="13.5" customHeight="1">
      <c r="A8" s="15">
        <v>7.0</v>
      </c>
      <c r="B8" s="15" t="s">
        <v>14</v>
      </c>
      <c r="C8" s="15" t="s">
        <v>36</v>
      </c>
    </row>
    <row r="9" ht="13.5" customHeight="1">
      <c r="A9" s="15">
        <v>8.0</v>
      </c>
      <c r="B9" s="15" t="s">
        <v>14</v>
      </c>
      <c r="C9" s="15" t="s">
        <v>39</v>
      </c>
    </row>
    <row r="10" ht="13.5" customHeight="1">
      <c r="A10" s="15">
        <v>9.0</v>
      </c>
      <c r="B10" s="15" t="s">
        <v>14</v>
      </c>
      <c r="C10" s="15" t="s">
        <v>41</v>
      </c>
    </row>
    <row r="11" ht="13.5" customHeight="1">
      <c r="A11" s="15">
        <v>10.0</v>
      </c>
      <c r="B11" s="15" t="s">
        <v>14</v>
      </c>
      <c r="C11" s="15" t="s">
        <v>44</v>
      </c>
    </row>
    <row r="12" ht="13.5" customHeight="1">
      <c r="A12" s="15">
        <v>11.0</v>
      </c>
      <c r="B12" s="15" t="s">
        <v>14</v>
      </c>
      <c r="C12" s="15" t="s">
        <v>46</v>
      </c>
    </row>
    <row r="13" ht="13.5" customHeight="1">
      <c r="A13" s="15">
        <v>12.0</v>
      </c>
      <c r="B13" s="15" t="s">
        <v>14</v>
      </c>
      <c r="C13" s="15" t="s">
        <v>50</v>
      </c>
    </row>
    <row r="14" ht="13.5" customHeight="1">
      <c r="A14" s="15">
        <v>13.0</v>
      </c>
      <c r="B14" s="15" t="s">
        <v>14</v>
      </c>
      <c r="C14" s="15" t="s">
        <v>55</v>
      </c>
    </row>
    <row r="15" ht="13.5" customHeight="1">
      <c r="A15" s="15">
        <v>14.0</v>
      </c>
      <c r="B15" s="15" t="s">
        <v>14</v>
      </c>
      <c r="C15" s="15" t="s">
        <v>57</v>
      </c>
    </row>
    <row r="16" ht="13.5" customHeight="1">
      <c r="A16" s="15">
        <v>15.0</v>
      </c>
      <c r="B16" s="15" t="s">
        <v>14</v>
      </c>
      <c r="C16" s="15" t="s">
        <v>58</v>
      </c>
    </row>
    <row r="17" ht="13.5" customHeight="1">
      <c r="A17" s="15">
        <v>16.0</v>
      </c>
      <c r="B17" s="15" t="s">
        <v>63</v>
      </c>
      <c r="C17" s="15" t="s">
        <v>66</v>
      </c>
    </row>
    <row r="18" ht="13.5" customHeight="1">
      <c r="A18" s="15">
        <v>17.0</v>
      </c>
      <c r="B18" s="15" t="s">
        <v>63</v>
      </c>
      <c r="C18" s="15" t="s">
        <v>67</v>
      </c>
    </row>
    <row r="19" ht="13.5" customHeight="1">
      <c r="A19" s="15">
        <v>18.0</v>
      </c>
      <c r="B19" s="15" t="s">
        <v>63</v>
      </c>
      <c r="C19" s="15" t="s">
        <v>68</v>
      </c>
    </row>
    <row r="20" ht="13.5" customHeight="1">
      <c r="A20" s="15">
        <v>19.0</v>
      </c>
      <c r="B20" s="15" t="s">
        <v>63</v>
      </c>
      <c r="C20" s="15" t="s">
        <v>69</v>
      </c>
    </row>
    <row r="21" ht="13.5" customHeight="1">
      <c r="A21" s="15">
        <v>20.0</v>
      </c>
      <c r="B21" s="15" t="s">
        <v>63</v>
      </c>
      <c r="C21" s="15" t="s">
        <v>70</v>
      </c>
    </row>
    <row r="22" ht="13.5" customHeight="1">
      <c r="A22" s="15">
        <v>21.0</v>
      </c>
      <c r="B22" s="15" t="s">
        <v>63</v>
      </c>
      <c r="C22" s="15" t="s">
        <v>71</v>
      </c>
    </row>
    <row r="23" ht="13.5" customHeight="1">
      <c r="A23" s="15">
        <v>22.0</v>
      </c>
      <c r="B23" s="15" t="s">
        <v>63</v>
      </c>
      <c r="C23" s="15" t="s">
        <v>72</v>
      </c>
    </row>
    <row r="24" ht="13.5" customHeight="1">
      <c r="A24" s="15">
        <v>23.0</v>
      </c>
      <c r="B24" s="15" t="s">
        <v>63</v>
      </c>
      <c r="C24" s="15" t="s">
        <v>73</v>
      </c>
    </row>
    <row r="25" ht="13.5" customHeight="1">
      <c r="A25" s="15">
        <v>24.0</v>
      </c>
      <c r="B25" s="15" t="s">
        <v>63</v>
      </c>
      <c r="C25" s="15" t="s">
        <v>74</v>
      </c>
    </row>
    <row r="26" ht="13.5" customHeight="1">
      <c r="A26" s="15">
        <v>25.0</v>
      </c>
      <c r="B26" s="15" t="s">
        <v>63</v>
      </c>
      <c r="C26" s="15" t="s">
        <v>75</v>
      </c>
    </row>
    <row r="27" ht="13.5" customHeight="1">
      <c r="A27" s="15">
        <v>26.0</v>
      </c>
      <c r="B27" s="15" t="s">
        <v>63</v>
      </c>
      <c r="C27" s="15" t="s">
        <v>78</v>
      </c>
    </row>
    <row r="28" ht="13.5" customHeight="1">
      <c r="A28" s="15">
        <v>27.0</v>
      </c>
      <c r="B28" s="15" t="s">
        <v>63</v>
      </c>
      <c r="C28" s="15" t="s">
        <v>81</v>
      </c>
    </row>
    <row r="29" ht="13.5" customHeight="1">
      <c r="A29" s="15">
        <v>28.0</v>
      </c>
      <c r="B29" s="15" t="s">
        <v>63</v>
      </c>
      <c r="C29" s="15" t="s">
        <v>83</v>
      </c>
    </row>
    <row r="30" ht="13.5" customHeight="1">
      <c r="A30" s="15">
        <v>29.0</v>
      </c>
      <c r="B30" s="15" t="s">
        <v>63</v>
      </c>
      <c r="C30" s="15" t="s">
        <v>84</v>
      </c>
    </row>
    <row r="31" ht="13.5" customHeight="1">
      <c r="A31" s="15">
        <v>30.0</v>
      </c>
      <c r="B31" s="15" t="s">
        <v>63</v>
      </c>
      <c r="C31" s="15" t="s">
        <v>86</v>
      </c>
    </row>
    <row r="32" ht="13.5" customHeight="1">
      <c r="A32" s="15">
        <v>31.0</v>
      </c>
      <c r="B32" s="15" t="s">
        <v>63</v>
      </c>
      <c r="C32" s="15" t="s">
        <v>87</v>
      </c>
    </row>
    <row r="33" ht="13.5" customHeight="1">
      <c r="A33" s="15">
        <v>32.0</v>
      </c>
      <c r="B33" s="15" t="s">
        <v>63</v>
      </c>
      <c r="C33" s="15" t="s">
        <v>88</v>
      </c>
    </row>
    <row r="34" ht="13.5" customHeight="1">
      <c r="A34" s="15">
        <v>33.0</v>
      </c>
      <c r="B34" s="15" t="s">
        <v>63</v>
      </c>
      <c r="C34" s="15" t="s">
        <v>89</v>
      </c>
    </row>
    <row r="35" ht="13.5" customHeight="1">
      <c r="A35" s="15">
        <v>34.0</v>
      </c>
      <c r="B35" s="15" t="s">
        <v>63</v>
      </c>
      <c r="C35" s="15" t="s">
        <v>90</v>
      </c>
    </row>
    <row r="36" ht="13.5" customHeight="1">
      <c r="A36" s="15">
        <v>35.0</v>
      </c>
      <c r="B36" s="15" t="s">
        <v>63</v>
      </c>
      <c r="C36" s="15" t="s">
        <v>91</v>
      </c>
    </row>
    <row r="37" ht="13.5" customHeight="1">
      <c r="A37" s="15">
        <v>36.0</v>
      </c>
      <c r="B37" s="15" t="s">
        <v>63</v>
      </c>
      <c r="C37" s="15" t="s">
        <v>92</v>
      </c>
    </row>
    <row r="38" ht="13.5" customHeight="1">
      <c r="A38" s="15">
        <v>37.0</v>
      </c>
      <c r="B38" s="15" t="s">
        <v>63</v>
      </c>
      <c r="C38" s="15" t="s">
        <v>93</v>
      </c>
    </row>
    <row r="39" ht="13.5" customHeight="1">
      <c r="A39" s="15">
        <v>38.0</v>
      </c>
      <c r="B39" s="15" t="s">
        <v>63</v>
      </c>
      <c r="C39" s="15" t="s">
        <v>94</v>
      </c>
    </row>
    <row r="40" ht="13.5" customHeight="1">
      <c r="A40" s="15">
        <v>39.0</v>
      </c>
      <c r="B40" s="15" t="s">
        <v>63</v>
      </c>
      <c r="C40" s="15" t="s">
        <v>95</v>
      </c>
    </row>
    <row r="41" ht="13.5" customHeight="1">
      <c r="A41" s="15">
        <v>40.0</v>
      </c>
      <c r="B41" s="15" t="s">
        <v>63</v>
      </c>
      <c r="C41" s="15" t="s">
        <v>96</v>
      </c>
    </row>
    <row r="42" ht="13.5" customHeight="1">
      <c r="A42" s="15">
        <v>41.0</v>
      </c>
      <c r="B42" s="15" t="s">
        <v>63</v>
      </c>
      <c r="C42" s="15" t="s">
        <v>97</v>
      </c>
    </row>
    <row r="43" ht="13.5" customHeight="1">
      <c r="A43" s="15">
        <v>42.0</v>
      </c>
      <c r="B43" s="15" t="s">
        <v>63</v>
      </c>
      <c r="C43" s="15" t="s">
        <v>98</v>
      </c>
    </row>
    <row r="44" ht="13.5" customHeight="1">
      <c r="A44" s="15">
        <v>43.0</v>
      </c>
      <c r="B44" s="15" t="s">
        <v>63</v>
      </c>
      <c r="C44" s="15" t="s">
        <v>99</v>
      </c>
    </row>
    <row r="45" ht="13.5" customHeight="1">
      <c r="A45" s="15">
        <v>44.0</v>
      </c>
      <c r="B45" s="15" t="s">
        <v>63</v>
      </c>
      <c r="C45" s="15" t="s">
        <v>100</v>
      </c>
    </row>
    <row r="46" ht="13.5" customHeight="1">
      <c r="A46" s="15">
        <v>45.0</v>
      </c>
      <c r="B46" s="15" t="s">
        <v>63</v>
      </c>
      <c r="C46" s="15" t="s">
        <v>101</v>
      </c>
    </row>
    <row r="47" ht="13.5" customHeight="1">
      <c r="A47" s="15">
        <v>46.0</v>
      </c>
      <c r="B47" s="15" t="s">
        <v>63</v>
      </c>
      <c r="C47" s="15" t="s">
        <v>102</v>
      </c>
    </row>
    <row r="48" ht="13.5" customHeight="1">
      <c r="A48" s="15">
        <v>47.0</v>
      </c>
      <c r="B48" s="15" t="s">
        <v>63</v>
      </c>
      <c r="C48" s="15" t="s">
        <v>103</v>
      </c>
    </row>
    <row r="49" ht="13.5" customHeight="1">
      <c r="A49" s="15">
        <v>48.0</v>
      </c>
      <c r="B49" s="15" t="s">
        <v>63</v>
      </c>
      <c r="C49" s="15" t="s">
        <v>104</v>
      </c>
    </row>
    <row r="50" ht="13.5" customHeight="1">
      <c r="A50" s="15">
        <v>49.0</v>
      </c>
      <c r="B50" s="15" t="s">
        <v>63</v>
      </c>
      <c r="C50" s="15" t="s">
        <v>105</v>
      </c>
    </row>
    <row r="51" ht="13.5" customHeight="1">
      <c r="A51" s="15">
        <v>50.0</v>
      </c>
      <c r="B51" s="15" t="s">
        <v>63</v>
      </c>
      <c r="C51" s="15" t="s">
        <v>106</v>
      </c>
    </row>
    <row r="52" ht="13.5" customHeight="1">
      <c r="A52" s="15">
        <v>51.0</v>
      </c>
      <c r="B52" s="15" t="s">
        <v>63</v>
      </c>
      <c r="C52" s="15" t="s">
        <v>107</v>
      </c>
    </row>
    <row r="53" ht="13.5" customHeight="1">
      <c r="A53" s="15">
        <v>52.0</v>
      </c>
      <c r="B53" s="15" t="s">
        <v>63</v>
      </c>
      <c r="C53" s="15" t="s">
        <v>108</v>
      </c>
    </row>
    <row r="54" ht="13.5" customHeight="1">
      <c r="A54" s="15">
        <v>53.0</v>
      </c>
      <c r="B54" s="15" t="s">
        <v>63</v>
      </c>
      <c r="C54" s="15" t="s">
        <v>109</v>
      </c>
    </row>
    <row r="55" ht="13.5" customHeight="1">
      <c r="A55" s="15">
        <v>54.0</v>
      </c>
      <c r="B55" s="15" t="s">
        <v>63</v>
      </c>
      <c r="C55" s="15" t="s">
        <v>110</v>
      </c>
    </row>
    <row r="56" ht="13.5" customHeight="1">
      <c r="A56" s="15">
        <v>55.0</v>
      </c>
      <c r="B56" s="15" t="s">
        <v>63</v>
      </c>
      <c r="C56" s="15" t="s">
        <v>111</v>
      </c>
    </row>
    <row r="57" ht="13.5" customHeight="1">
      <c r="A57" s="15">
        <v>56.0</v>
      </c>
      <c r="B57" s="15" t="s">
        <v>63</v>
      </c>
      <c r="C57" s="15" t="s">
        <v>112</v>
      </c>
    </row>
    <row r="58" ht="13.5" customHeight="1">
      <c r="A58" s="15">
        <v>57.0</v>
      </c>
      <c r="B58" s="15" t="s">
        <v>63</v>
      </c>
      <c r="C58" s="15" t="s">
        <v>113</v>
      </c>
    </row>
    <row r="59" ht="13.5" customHeight="1">
      <c r="A59" s="15">
        <v>58.0</v>
      </c>
      <c r="B59" s="15" t="s">
        <v>63</v>
      </c>
      <c r="C59" s="15" t="s">
        <v>114</v>
      </c>
    </row>
    <row r="60" ht="13.5" customHeight="1">
      <c r="A60" s="15">
        <v>59.0</v>
      </c>
      <c r="B60" s="15" t="s">
        <v>63</v>
      </c>
      <c r="C60" s="15" t="s">
        <v>115</v>
      </c>
    </row>
    <row r="61" ht="13.5" customHeight="1">
      <c r="A61" s="15">
        <v>60.0</v>
      </c>
      <c r="B61" s="15" t="s">
        <v>63</v>
      </c>
      <c r="C61" s="15" t="s">
        <v>116</v>
      </c>
    </row>
    <row r="62" ht="13.5" customHeight="1">
      <c r="A62" s="15">
        <v>61.0</v>
      </c>
      <c r="B62" s="15" t="s">
        <v>63</v>
      </c>
      <c r="C62" s="15" t="s">
        <v>117</v>
      </c>
    </row>
    <row r="63" ht="13.5" customHeight="1">
      <c r="A63" s="15">
        <v>62.0</v>
      </c>
      <c r="B63" s="15" t="s">
        <v>63</v>
      </c>
      <c r="C63" s="15" t="s">
        <v>118</v>
      </c>
    </row>
    <row r="64" ht="13.5" customHeight="1">
      <c r="A64" s="15">
        <v>63.0</v>
      </c>
      <c r="B64" s="15" t="s">
        <v>63</v>
      </c>
      <c r="C64" s="15" t="s">
        <v>119</v>
      </c>
    </row>
    <row r="65" ht="13.5" customHeight="1">
      <c r="A65" s="15">
        <v>64.0</v>
      </c>
      <c r="B65" s="15" t="s">
        <v>63</v>
      </c>
      <c r="C65" s="15" t="s">
        <v>120</v>
      </c>
    </row>
    <row r="66" ht="13.5" customHeight="1">
      <c r="A66" s="15">
        <v>65.0</v>
      </c>
      <c r="B66" s="15" t="s">
        <v>63</v>
      </c>
      <c r="C66" s="15" t="s">
        <v>121</v>
      </c>
    </row>
    <row r="67" ht="13.5" customHeight="1">
      <c r="A67" s="15">
        <v>66.0</v>
      </c>
      <c r="B67" s="15" t="s">
        <v>63</v>
      </c>
      <c r="C67" s="15" t="s">
        <v>122</v>
      </c>
    </row>
    <row r="68" ht="13.5" customHeight="1">
      <c r="A68" s="15">
        <v>67.0</v>
      </c>
      <c r="B68" s="15" t="s">
        <v>63</v>
      </c>
      <c r="C68" s="15" t="s">
        <v>123</v>
      </c>
    </row>
    <row r="69" ht="13.5" customHeight="1">
      <c r="A69" s="15">
        <v>68.0</v>
      </c>
      <c r="B69" s="15" t="s">
        <v>63</v>
      </c>
      <c r="C69" s="15" t="s">
        <v>124</v>
      </c>
    </row>
    <row r="70" ht="13.5" customHeight="1">
      <c r="A70" s="15">
        <v>69.0</v>
      </c>
      <c r="B70" s="15" t="s">
        <v>63</v>
      </c>
      <c r="C70" s="15" t="s">
        <v>125</v>
      </c>
    </row>
    <row r="71" ht="13.5" customHeight="1">
      <c r="A71" s="15">
        <v>70.0</v>
      </c>
      <c r="B71" s="15" t="s">
        <v>63</v>
      </c>
      <c r="C71" s="15" t="s">
        <v>126</v>
      </c>
    </row>
    <row r="72" ht="13.5" customHeight="1">
      <c r="A72" s="15">
        <v>71.0</v>
      </c>
      <c r="B72" s="15" t="s">
        <v>63</v>
      </c>
      <c r="C72" s="15" t="s">
        <v>127</v>
      </c>
    </row>
    <row r="73" ht="13.5" customHeight="1">
      <c r="A73" s="15">
        <v>72.0</v>
      </c>
      <c r="B73" s="15" t="s">
        <v>63</v>
      </c>
      <c r="C73" s="15" t="s">
        <v>128</v>
      </c>
    </row>
    <row r="74" ht="13.5" customHeight="1">
      <c r="A74" s="15">
        <v>73.0</v>
      </c>
      <c r="B74" s="15" t="s">
        <v>63</v>
      </c>
      <c r="C74" s="15" t="s">
        <v>129</v>
      </c>
    </row>
    <row r="75" ht="13.5" customHeight="1">
      <c r="A75" s="15">
        <v>74.0</v>
      </c>
      <c r="B75" s="15" t="s">
        <v>63</v>
      </c>
      <c r="C75" s="15" t="s">
        <v>130</v>
      </c>
    </row>
    <row r="76" ht="13.5" customHeight="1">
      <c r="A76" s="15">
        <v>75.0</v>
      </c>
      <c r="B76" s="15" t="s">
        <v>63</v>
      </c>
      <c r="C76" s="15" t="s">
        <v>131</v>
      </c>
    </row>
    <row r="77" ht="13.5" customHeight="1">
      <c r="A77" s="15">
        <v>76.0</v>
      </c>
      <c r="B77" s="15" t="s">
        <v>63</v>
      </c>
      <c r="C77" s="15" t="s">
        <v>132</v>
      </c>
    </row>
    <row r="78" ht="13.5" customHeight="1">
      <c r="A78" s="15">
        <v>77.0</v>
      </c>
      <c r="B78" s="15" t="s">
        <v>63</v>
      </c>
      <c r="C78" s="15" t="s">
        <v>133</v>
      </c>
    </row>
    <row r="79" ht="13.5" customHeight="1">
      <c r="A79" s="15">
        <v>78.0</v>
      </c>
      <c r="B79" s="15" t="s">
        <v>63</v>
      </c>
      <c r="C79" s="15" t="s">
        <v>134</v>
      </c>
    </row>
    <row r="80" ht="13.5" customHeight="1">
      <c r="A80" s="15">
        <v>79.0</v>
      </c>
      <c r="B80" s="15" t="s">
        <v>63</v>
      </c>
      <c r="C80" s="15" t="s">
        <v>135</v>
      </c>
    </row>
    <row r="81" ht="13.5" customHeight="1">
      <c r="A81" s="15">
        <v>80.0</v>
      </c>
      <c r="B81" s="15" t="s">
        <v>63</v>
      </c>
      <c r="C81" s="15" t="s">
        <v>136</v>
      </c>
    </row>
    <row r="82" ht="13.5" customHeight="1">
      <c r="A82" s="15">
        <v>81.0</v>
      </c>
      <c r="B82" s="15" t="s">
        <v>63</v>
      </c>
      <c r="C82" s="15" t="s">
        <v>137</v>
      </c>
    </row>
    <row r="83" ht="13.5" customHeight="1">
      <c r="A83" s="15">
        <v>82.0</v>
      </c>
      <c r="B83" s="15" t="s">
        <v>63</v>
      </c>
      <c r="C83" s="15" t="s">
        <v>138</v>
      </c>
    </row>
    <row r="84" ht="13.5" customHeight="1">
      <c r="A84" s="15">
        <v>83.0</v>
      </c>
      <c r="B84" s="15" t="s">
        <v>63</v>
      </c>
      <c r="C84" s="15" t="s">
        <v>139</v>
      </c>
    </row>
    <row r="85" ht="13.5" customHeight="1">
      <c r="A85" s="15">
        <v>84.0</v>
      </c>
      <c r="B85" s="15" t="s">
        <v>63</v>
      </c>
      <c r="C85" s="15" t="s">
        <v>140</v>
      </c>
    </row>
    <row r="86" ht="13.5" customHeight="1">
      <c r="A86" s="15">
        <v>85.0</v>
      </c>
      <c r="B86" s="15" t="s">
        <v>63</v>
      </c>
      <c r="C86" s="15" t="s">
        <v>141</v>
      </c>
    </row>
    <row r="87" ht="13.5" customHeight="1">
      <c r="A87" s="15">
        <v>86.0</v>
      </c>
      <c r="B87" s="15" t="s">
        <v>63</v>
      </c>
      <c r="C87" s="15" t="s">
        <v>142</v>
      </c>
    </row>
    <row r="88" ht="13.5" customHeight="1">
      <c r="A88" s="15">
        <v>87.0</v>
      </c>
      <c r="B88" s="15" t="s">
        <v>63</v>
      </c>
      <c r="C88" s="15" t="s">
        <v>143</v>
      </c>
    </row>
    <row r="89" ht="13.5" customHeight="1">
      <c r="A89" s="15">
        <v>88.0</v>
      </c>
      <c r="B89" s="15" t="s">
        <v>63</v>
      </c>
      <c r="C89" s="15" t="s">
        <v>144</v>
      </c>
    </row>
    <row r="90" ht="13.5" customHeight="1">
      <c r="A90" s="15">
        <v>89.0</v>
      </c>
      <c r="B90" s="15" t="s">
        <v>63</v>
      </c>
      <c r="C90" s="15" t="s">
        <v>145</v>
      </c>
    </row>
    <row r="91" ht="13.5" customHeight="1">
      <c r="A91" s="15">
        <v>90.0</v>
      </c>
      <c r="B91" s="15" t="s">
        <v>63</v>
      </c>
      <c r="C91" s="15" t="s">
        <v>146</v>
      </c>
    </row>
    <row r="92" ht="13.5" customHeight="1">
      <c r="A92" s="15">
        <v>91.0</v>
      </c>
      <c r="B92" s="15" t="s">
        <v>63</v>
      </c>
      <c r="C92" s="15" t="s">
        <v>147</v>
      </c>
    </row>
    <row r="93" ht="13.5" customHeight="1">
      <c r="A93" s="15">
        <v>92.0</v>
      </c>
      <c r="B93" s="15" t="s">
        <v>63</v>
      </c>
      <c r="C93" s="15" t="s">
        <v>148</v>
      </c>
    </row>
    <row r="94" ht="13.5" customHeight="1">
      <c r="A94" s="15">
        <v>93.0</v>
      </c>
      <c r="B94" s="15" t="s">
        <v>63</v>
      </c>
      <c r="C94" s="15" t="s">
        <v>149</v>
      </c>
    </row>
    <row r="95" ht="13.5" customHeight="1">
      <c r="A95" s="15">
        <v>94.0</v>
      </c>
      <c r="B95" s="15" t="s">
        <v>63</v>
      </c>
      <c r="C95" s="15" t="s">
        <v>150</v>
      </c>
    </row>
    <row r="96" ht="13.5" customHeight="1">
      <c r="A96" s="15">
        <v>95.0</v>
      </c>
      <c r="B96" s="15" t="s">
        <v>63</v>
      </c>
      <c r="C96" s="15" t="s">
        <v>151</v>
      </c>
    </row>
    <row r="97" ht="13.5" customHeight="1">
      <c r="A97" s="15">
        <v>96.0</v>
      </c>
      <c r="B97" s="15" t="s">
        <v>63</v>
      </c>
      <c r="C97" s="15" t="s">
        <v>152</v>
      </c>
    </row>
    <row r="98" ht="13.5" customHeight="1">
      <c r="A98" s="15">
        <v>97.0</v>
      </c>
      <c r="B98" s="15" t="s">
        <v>63</v>
      </c>
      <c r="C98" s="15" t="s">
        <v>153</v>
      </c>
    </row>
    <row r="99" ht="13.5" customHeight="1">
      <c r="A99" s="15">
        <v>98.0</v>
      </c>
      <c r="B99" s="15" t="s">
        <v>63</v>
      </c>
      <c r="C99" s="15" t="s">
        <v>154</v>
      </c>
    </row>
    <row r="100" ht="13.5" customHeight="1">
      <c r="A100" s="15">
        <v>99.0</v>
      </c>
      <c r="B100" s="15" t="s">
        <v>63</v>
      </c>
      <c r="C100" s="15" t="s">
        <v>155</v>
      </c>
    </row>
    <row r="101" ht="13.5" customHeight="1">
      <c r="A101" s="15">
        <v>100.0</v>
      </c>
      <c r="B101" s="15" t="s">
        <v>63</v>
      </c>
      <c r="C101" s="15" t="s">
        <v>156</v>
      </c>
    </row>
    <row r="102" ht="13.5" customHeight="1">
      <c r="A102" s="15">
        <v>101.0</v>
      </c>
      <c r="B102" s="15" t="s">
        <v>63</v>
      </c>
      <c r="C102" s="15" t="s">
        <v>157</v>
      </c>
    </row>
    <row r="103" ht="13.5" customHeight="1">
      <c r="A103" s="15">
        <v>102.0</v>
      </c>
      <c r="B103" s="15" t="s">
        <v>63</v>
      </c>
      <c r="C103" s="15" t="s">
        <v>158</v>
      </c>
    </row>
    <row r="104" ht="13.5" customHeight="1">
      <c r="A104" s="15">
        <v>103.0</v>
      </c>
      <c r="B104" s="15" t="s">
        <v>63</v>
      </c>
      <c r="C104" s="15" t="s">
        <v>159</v>
      </c>
    </row>
    <row r="105" ht="13.5" customHeight="1">
      <c r="A105" s="15">
        <v>104.0</v>
      </c>
      <c r="B105" s="15" t="s">
        <v>63</v>
      </c>
      <c r="C105" s="15" t="s">
        <v>160</v>
      </c>
    </row>
    <row r="106" ht="13.5" customHeight="1">
      <c r="A106" s="15">
        <v>105.0</v>
      </c>
      <c r="B106" s="15" t="s">
        <v>63</v>
      </c>
      <c r="C106" s="15" t="s">
        <v>161</v>
      </c>
    </row>
    <row r="107" ht="13.5" customHeight="1">
      <c r="A107" s="15">
        <v>106.0</v>
      </c>
      <c r="B107" s="15" t="s">
        <v>63</v>
      </c>
      <c r="C107" s="15" t="s">
        <v>162</v>
      </c>
    </row>
    <row r="108" ht="13.5" customHeight="1">
      <c r="A108" s="15">
        <v>107.0</v>
      </c>
      <c r="B108" s="15" t="s">
        <v>63</v>
      </c>
      <c r="C108" s="15" t="s">
        <v>163</v>
      </c>
    </row>
    <row r="109" ht="13.5" customHeight="1">
      <c r="A109" s="15">
        <v>108.0</v>
      </c>
      <c r="B109" s="15" t="s">
        <v>63</v>
      </c>
      <c r="C109" s="15" t="s">
        <v>164</v>
      </c>
    </row>
    <row r="110" ht="13.5" customHeight="1">
      <c r="A110" s="15">
        <v>109.0</v>
      </c>
      <c r="B110" s="15" t="s">
        <v>63</v>
      </c>
      <c r="C110" s="15" t="s">
        <v>165</v>
      </c>
    </row>
    <row r="111" ht="13.5" customHeight="1">
      <c r="A111" s="15">
        <v>110.0</v>
      </c>
      <c r="B111" s="15" t="s">
        <v>63</v>
      </c>
      <c r="C111" s="15" t="s">
        <v>166</v>
      </c>
    </row>
    <row r="112" ht="13.5" customHeight="1">
      <c r="A112" s="15">
        <v>111.0</v>
      </c>
      <c r="B112" s="15" t="s">
        <v>63</v>
      </c>
      <c r="C112" s="15" t="s">
        <v>167</v>
      </c>
    </row>
    <row r="113" ht="13.5" customHeight="1">
      <c r="A113" s="15">
        <v>112.0</v>
      </c>
      <c r="B113" s="15" t="s">
        <v>63</v>
      </c>
      <c r="C113" s="15" t="s">
        <v>168</v>
      </c>
    </row>
    <row r="114" ht="13.5" customHeight="1">
      <c r="A114" s="15">
        <v>113.0</v>
      </c>
      <c r="B114" s="15" t="s">
        <v>63</v>
      </c>
      <c r="C114" s="15" t="s">
        <v>169</v>
      </c>
    </row>
    <row r="115" ht="13.5" customHeight="1">
      <c r="A115" s="15">
        <v>114.0</v>
      </c>
      <c r="B115" s="15" t="s">
        <v>63</v>
      </c>
      <c r="C115" s="15" t="s">
        <v>170</v>
      </c>
    </row>
    <row r="116" ht="13.5" customHeight="1">
      <c r="A116" s="15">
        <v>115.0</v>
      </c>
      <c r="B116" s="15" t="s">
        <v>63</v>
      </c>
      <c r="C116" s="15" t="s">
        <v>171</v>
      </c>
    </row>
    <row r="117" ht="13.5" customHeight="1">
      <c r="A117" s="15">
        <v>116.0</v>
      </c>
      <c r="B117" s="15" t="s">
        <v>63</v>
      </c>
      <c r="C117" s="15" t="s">
        <v>172</v>
      </c>
    </row>
    <row r="118" ht="13.5" customHeight="1">
      <c r="A118" s="15">
        <v>117.0</v>
      </c>
      <c r="B118" s="15" t="s">
        <v>63</v>
      </c>
      <c r="C118" s="15" t="s">
        <v>173</v>
      </c>
    </row>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row r="995" ht="13.5" customHeight="1"/>
    <row r="996" ht="13.5" customHeight="1"/>
    <row r="997" ht="13.5" customHeight="1"/>
    <row r="998" ht="13.5" customHeight="1"/>
    <row r="999" ht="13.5" customHeight="1"/>
    <row r="1000" ht="13.5" customHeight="1"/>
  </sheetData>
  <printOptions/>
  <pageMargins bottom="0.75" footer="0.0" header="0.0" left="0.7" right="0.7" top="0.75"/>
  <pageSetup orientation="landscape"/>
  <drawing r:id="rId1"/>
  <tableParts count="1">
    <tablePart r:id="rId3"/>
  </tablePart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42.0"/>
    <col customWidth="1" min="2" max="2" width="28.0"/>
    <col customWidth="1" min="3" max="4" width="34.0"/>
    <col customWidth="1" min="5" max="26" width="8.63"/>
  </cols>
  <sheetData>
    <row r="1" ht="13.5" customHeight="1">
      <c r="A1" s="9" t="s">
        <v>4</v>
      </c>
      <c r="B1" s="9" t="s">
        <v>7</v>
      </c>
      <c r="C1" s="9" t="s">
        <v>8</v>
      </c>
      <c r="D1" s="9" t="s">
        <v>9</v>
      </c>
    </row>
    <row r="2" ht="13.5" customHeight="1">
      <c r="A2" s="11" t="s">
        <v>10</v>
      </c>
      <c r="B2" s="17">
        <v>0.35</v>
      </c>
      <c r="C2" s="11" t="s">
        <v>43</v>
      </c>
      <c r="D2" s="11" t="s">
        <v>45</v>
      </c>
    </row>
    <row r="3" ht="13.5" customHeight="1">
      <c r="A3" s="11" t="s">
        <v>47</v>
      </c>
      <c r="B3" s="17">
        <v>0.15</v>
      </c>
      <c r="C3" s="11" t="s">
        <v>48</v>
      </c>
      <c r="D3" s="11" t="s">
        <v>45</v>
      </c>
    </row>
    <row r="4" ht="13.5" customHeight="1">
      <c r="A4" s="11" t="s">
        <v>49</v>
      </c>
      <c r="B4" s="17">
        <v>0.3</v>
      </c>
      <c r="C4" s="11" t="s">
        <v>51</v>
      </c>
      <c r="D4" s="11" t="s">
        <v>45</v>
      </c>
    </row>
    <row r="5" ht="13.5" customHeight="1">
      <c r="A5" s="11" t="s">
        <v>52</v>
      </c>
      <c r="B5" s="17">
        <v>0.1</v>
      </c>
      <c r="C5" s="11" t="s">
        <v>53</v>
      </c>
      <c r="D5" s="11" t="s">
        <v>45</v>
      </c>
    </row>
    <row r="6" ht="13.5" customHeight="1">
      <c r="A6" s="11" t="s">
        <v>54</v>
      </c>
      <c r="B6" s="17">
        <v>0.1</v>
      </c>
      <c r="C6" s="11" t="s">
        <v>53</v>
      </c>
      <c r="D6" s="11" t="s">
        <v>45</v>
      </c>
    </row>
    <row r="7" ht="13.5" customHeight="1">
      <c r="A7" s="11" t="s">
        <v>56</v>
      </c>
      <c r="B7" s="11" t="s">
        <v>59</v>
      </c>
      <c r="C7" s="11" t="s">
        <v>60</v>
      </c>
      <c r="D7" s="11" t="s">
        <v>61</v>
      </c>
    </row>
    <row r="8" ht="13.5" customHeight="1">
      <c r="A8" s="11" t="s">
        <v>62</v>
      </c>
      <c r="B8" s="11">
        <v>20.0</v>
      </c>
      <c r="C8" s="11" t="s">
        <v>64</v>
      </c>
      <c r="D8" s="11" t="s">
        <v>65</v>
      </c>
    </row>
    <row r="9" ht="13.5" customHeight="1"/>
    <row r="10" ht="13.5" customHeight="1"/>
    <row r="11" ht="13.5" customHeight="1"/>
    <row r="12" ht="13.5" customHeight="1"/>
    <row r="13" ht="13.5" customHeight="1"/>
    <row r="14" ht="13.5" customHeight="1"/>
    <row r="15" ht="13.5" customHeight="1"/>
    <row r="16" ht="13.5" customHeight="1"/>
    <row r="17" ht="13.5" customHeight="1"/>
    <row r="18" ht="13.5" customHeight="1"/>
    <row r="19" ht="13.5" customHeight="1"/>
    <row r="20" ht="13.5" customHeight="1"/>
    <row r="21" ht="13.5" customHeight="1"/>
    <row r="22" ht="13.5" customHeight="1"/>
    <row r="23" ht="13.5" customHeight="1"/>
    <row r="24" ht="13.5" customHeight="1"/>
    <row r="25" ht="13.5" customHeight="1"/>
    <row r="26" ht="13.5" customHeight="1"/>
    <row r="27" ht="13.5" customHeight="1"/>
    <row r="28" ht="13.5" customHeight="1"/>
    <row r="29" ht="13.5" customHeight="1"/>
    <row r="30" ht="13.5" customHeight="1"/>
    <row r="31" ht="13.5" customHeight="1"/>
    <row r="32" ht="13.5" customHeight="1"/>
    <row r="33" ht="13.5" customHeight="1"/>
    <row r="34" ht="13.5" customHeight="1"/>
    <row r="35" ht="13.5" customHeight="1"/>
    <row r="36" ht="13.5" customHeight="1"/>
    <row r="37" ht="13.5" customHeight="1"/>
    <row r="38" ht="13.5" customHeight="1"/>
    <row r="39" ht="13.5" customHeight="1"/>
    <row r="40" ht="13.5" customHeight="1"/>
    <row r="41" ht="13.5" customHeight="1"/>
    <row r="42" ht="13.5" customHeight="1"/>
    <row r="43" ht="13.5" customHeight="1"/>
    <row r="44" ht="13.5" customHeight="1"/>
    <row r="45" ht="13.5" customHeight="1"/>
    <row r="46" ht="13.5" customHeight="1"/>
    <row r="47" ht="13.5" customHeight="1"/>
    <row r="48"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row r="995" ht="13.5" customHeight="1"/>
    <row r="996" ht="13.5" customHeight="1"/>
    <row r="997" ht="13.5" customHeight="1"/>
    <row r="998" ht="13.5" customHeight="1"/>
    <row r="999" ht="13.5" customHeight="1"/>
    <row r="1000" ht="13.5" customHeight="1"/>
  </sheetData>
  <dataValidations>
    <dataValidation type="list" allowBlank="1" sqref="B7">
      <formula1>"Ưu tiên tỷ lệ trực tuyến thấp,Ưu tiên tỷ lệ trực tuyến cao"</formula1>
    </dataValidation>
  </dataValidations>
  <printOptions/>
  <pageMargins bottom="0.75" footer="0.0" header="0.0" left="0.7" right="0.7" top="0.75"/>
  <pageSetup orientation="landscape"/>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1.0" topLeftCell="A2" activePane="bottomLeft" state="frozen"/>
      <selection activeCell="B3" sqref="B3" pane="bottomLeft"/>
    </sheetView>
  </sheetViews>
  <sheetFormatPr customHeight="1" defaultColWidth="12.63" defaultRowHeight="15.0"/>
  <cols>
    <col customWidth="1" min="1" max="1" width="9.0"/>
    <col customWidth="1" min="2" max="2" width="34.0"/>
    <col customWidth="1" min="3" max="3" width="16.0"/>
    <col customWidth="1" min="4" max="4" width="47.5"/>
    <col customWidth="1" min="5" max="5" width="22.0"/>
    <col customWidth="1" min="6" max="6" width="14.0"/>
    <col customWidth="1" min="7" max="7" width="16.0"/>
    <col customWidth="1" min="8" max="8" width="18.0"/>
    <col customWidth="1" min="9" max="9" width="13.0"/>
    <col customWidth="1" min="10" max="10" width="15.0"/>
    <col customWidth="1" min="11" max="11" width="48.0"/>
    <col customWidth="1" min="12" max="26" width="8.63"/>
  </cols>
  <sheetData>
    <row r="1" ht="13.5" customHeight="1">
      <c r="A1" s="13" t="s">
        <v>37</v>
      </c>
      <c r="B1" s="13" t="s">
        <v>13</v>
      </c>
      <c r="C1" s="13" t="s">
        <v>76</v>
      </c>
      <c r="D1" s="13" t="s">
        <v>77</v>
      </c>
      <c r="E1" s="13" t="s">
        <v>79</v>
      </c>
      <c r="F1" s="13" t="s">
        <v>80</v>
      </c>
      <c r="G1" s="13" t="s">
        <v>23</v>
      </c>
      <c r="H1" s="13" t="s">
        <v>82</v>
      </c>
      <c r="I1" s="13" t="s">
        <v>31</v>
      </c>
      <c r="J1" s="13" t="s">
        <v>34</v>
      </c>
      <c r="K1" s="13" t="s">
        <v>85</v>
      </c>
    </row>
    <row r="2" ht="13.5" customHeight="1">
      <c r="A2" s="20">
        <v>1.0</v>
      </c>
      <c r="B2" s="20" t="str">
        <f t="array" ref="B2">IFERROR(INDEX(NHAP_LIEU!$C$6:$C$590,MATCH(A2,NHAP_LIEU!$AD$6:$AD$590,0)),"")</f>
        <v>UBND phường Long Xuyên</v>
      </c>
      <c r="C2" s="20" t="str">
        <f t="array" ref="C2">IFERROR(INDEX(NHAP_LIEU!$E$6:$E$590,MATCH(A2,NHAP_LIEU!$AD$6:$AD$590,0)),"")</f>
        <v>2.000.815</v>
      </c>
      <c r="D2" s="20" t="str">
        <f t="array" ref="D2">IFERROR(INDEX(NHAP_LIEU!$F$6:$F$590,MATCH(A2,NHAP_LIEU!$AD$6:$AD$590,0)),"")</f>
        <v>Chứng thực bản sao từ bản chính giấy tờ, văn bản do cơ quan, tổ chức có thẩm quyền của Việt Nam; cơ quan, tổ chức có thẩm quyền của nước ngoài; cơ quan, tổ chức có thẩm quyền của Việt Nam liên kết với cơ quan, tổ chức có thẩm quyền của nước ngoài cấp hoặc chứng nhận</v>
      </c>
      <c r="E2" s="20" t="str">
        <f t="array" ref="E2">IFERROR(INDEX(NHAP_LIEU!$G$6:$G$590,MATCH(A2,NHAP_LIEU!$AD$6:$AD$590,0)),"")</f>
        <v>Chứng thực</v>
      </c>
      <c r="F2" s="21">
        <f t="array" ref="F2">IFERROR(INDEX(NHAP_LIEU!$K$6:$K$590,MATCH(A2,NHAP_LIEU!$AD$6:$AD$590,0)),"")</f>
        <v>14665</v>
      </c>
      <c r="G2" s="22">
        <f t="array" ref="G2">IFERROR(INDEX(NHAP_LIEU!$M$6:$M$590,MATCH(A2,NHAP_LIEU!$AD$6:$AD$590,0)),"")</f>
        <v>1</v>
      </c>
      <c r="H2" s="22">
        <f t="array" ref="H2">IFERROR(INDEX(NHAP_LIEU!$R$6:$R$590,MATCH(A2,NHAP_LIEU!$AD$6:$AD$590,0)),"")</f>
        <v>1</v>
      </c>
      <c r="I2" s="20">
        <f t="array" ref="I2">IFERROR(INDEX(NHAP_LIEU!$T$6:$T$590,MATCH(A2,NHAP_LIEU!$AD$6:$AD$590,0)),"")</f>
        <v>4</v>
      </c>
      <c r="J2" s="23">
        <f t="array" ref="J2">IFERROR(INDEX(NHAP_LIEU!$AC$6:$AC$590,MATCH(A2,NHAP_LIEU!$AD$6:$AD$590,0)),"")</f>
        <v>73</v>
      </c>
      <c r="K2" s="20" t="str">
        <f t="array" ref="K2">IFERROR(INDEX(NHAP_LIEU!$V$6:$V$590,MATCH(A2,NHAP_LIEU!$AD$6:$AD$590,0)),"")</f>
        <v>NÂNG CẤP TOÀN DIỆN HỆ THỐNG BỘ TƯ PHÁP, ĐẢM BẢO HỆ THỐNG ỔN ĐỊNH 24/7, TRONG TRƯỜNG HỢP LỖI ĐỀ NGHỊ XUẤT THÔNG BÁO CỤ THỂ ĐỂ ĐỊA PHƯƠNG THÔNG BÁO ĐẾN NGƯỜI DÂN. CẤU HÌNH CHỨC NĂNG TỰ CHỌN HÌNH THỨC THANH TOÁN, THANH TOÁN TRƯỚC HOẶC SAU TÙY NHU CẦU CỦA NGƯỜI DÂN</v>
      </c>
    </row>
    <row r="3" ht="13.5" customHeight="1">
      <c r="A3" s="20">
        <v>2.0</v>
      </c>
      <c r="B3" s="20" t="str">
        <f t="array" ref="B3">IFERROR(INDEX(NHAP_LIEU!$C$6:$C$590,MATCH(A3,NHAP_LIEU!$AD$6:$AD$590,0)),"")</f>
        <v>UBND phường Long Xuyên</v>
      </c>
      <c r="C3" s="20" t="str">
        <f t="array" ref="C3">IFERROR(INDEX(NHAP_LIEU!$E$6:$E$590,MATCH(A3,NHAP_LIEU!$AD$6:$AD$590,0)),"")</f>
        <v>2.000.635</v>
      </c>
      <c r="D3" s="20" t="str">
        <f t="array" ref="D3">IFERROR(INDEX(NHAP_LIEU!$F$6:$F$590,MATCH(A3,NHAP_LIEU!$AD$6:$AD$590,0)),"")</f>
        <v>Cấp Giấy xác nhận tình trạng hôn nhân</v>
      </c>
      <c r="E3" s="20" t="str">
        <f t="array" ref="E3">IFERROR(INDEX(NHAP_LIEU!$G$6:$G$590,MATCH(A3,NHAP_LIEU!$AD$6:$AD$590,0)),"")</f>
        <v>Hộ tịch</v>
      </c>
      <c r="F3" s="21">
        <f t="array" ref="F3">IFERROR(INDEX(NHAP_LIEU!$K$6:$K$590,MATCH(A3,NHAP_LIEU!$AD$6:$AD$590,0)),"")</f>
        <v>4052</v>
      </c>
      <c r="G3" s="22">
        <f t="array" ref="G3">IFERROR(INDEX(NHAP_LIEU!$M$6:$M$590,MATCH(A3,NHAP_LIEU!$AD$6:$AD$590,0)),"")</f>
        <v>0.9960513327</v>
      </c>
      <c r="H3" s="22">
        <f t="array" ref="H3">IFERROR(INDEX(NHAP_LIEU!$R$6:$R$590,MATCH(A3,NHAP_LIEU!$AD$6:$AD$590,0)),"")</f>
        <v>1</v>
      </c>
      <c r="I3" s="20">
        <f t="array" ref="I3">IFERROR(INDEX(NHAP_LIEU!$T$6:$T$590,MATCH(A3,NHAP_LIEU!$AD$6:$AD$590,0)),"")</f>
        <v>4</v>
      </c>
      <c r="J3" s="23">
        <f t="array" ref="J3">IFERROR(INDEX(NHAP_LIEU!$AC$6:$AC$590,MATCH(A3,NHAP_LIEU!$AD$6:$AD$590,0)),"")</f>
        <v>61.47659121</v>
      </c>
      <c r="K3" s="20" t="str">
        <f t="array" ref="K3">IFERROR(INDEX(NHAP_LIEU!$V$6:$V$590,MATCH(A3,NHAP_LIEU!$AD$6:$AD$590,0)),"")</f>
        <v>1. NÂNG CẤP TOÀN DIỆN HỆ THỐNG BỘ TƯ PHÁP, ĐẢM BẢO HỆ THỐNG ỔN ĐỊNH 24/7, TRONG TRƯỜNG HỢP LỖI ĐỀ NGHỊ XUẤT THÔNG BÁO CỤ THỂ ĐỂ ĐỊA PHƯƠNG THÔNG BÁO ĐẾN NGƯỜI DÂN
2. Khai thác tất cả các biểu mẫu điện tử bằng tài khoản VNeID, Không cần tốn thời gian điền eform lại, vì đã có dữ liệu từ VNeID rồi; trường hợp đăng ký hồ sơ cho người thân thì gửi yêu cầu về điện thoại người thân xác nhận cho load thông tin vào hệ thống</v>
      </c>
    </row>
    <row r="4" ht="13.5" customHeight="1">
      <c r="A4" s="20">
        <v>3.0</v>
      </c>
      <c r="B4" s="20" t="str">
        <f t="array" ref="B4">IFERROR(INDEX(NHAP_LIEU!$C$6:$C$590,MATCH(A4,NHAP_LIEU!$AD$6:$AD$590,0)),"")</f>
        <v>UBND phường Bình Đức</v>
      </c>
      <c r="C4" s="20" t="str">
        <f t="array" ref="C4">IFERROR(INDEX(NHAP_LIEU!$E$6:$E$590,MATCH(A4,NHAP_LIEU!$AD$6:$AD$590,0)),"")</f>
        <v>2.000815</v>
      </c>
      <c r="D4" s="20" t="str">
        <f t="array" ref="D4">IFERROR(INDEX(NHAP_LIEU!$F$6:$F$590,MATCH(A4,NHAP_LIEU!$AD$6:$AD$590,0)),"")</f>
        <v>Chứng thực bản sao từ bản chính giấy tờ, văn bản do cơ quan, tổ chức có thẩm quyền của Việt Nam; cơ quan, tổ chức có thẩm quyền của nước ngoài; cơ quan, tổ chức có thẩm quyền của Việt Nam liên kết với cơ quan, tổ chức có thẩm quyền của nước ngoài cấp hoặc chứng nhận</v>
      </c>
      <c r="E4" s="20" t="str">
        <f t="array" ref="E4">IFERROR(INDEX(NHAP_LIEU!$G$6:$G$590,MATCH(A4,NHAP_LIEU!$AD$6:$AD$590,0)),"")</f>
        <v>Chứng thực</v>
      </c>
      <c r="F4" s="21">
        <f t="array" ref="F4">IFERROR(INDEX(NHAP_LIEU!$K$6:$K$590,MATCH(A4,NHAP_LIEU!$AD$6:$AD$590,0)),"")</f>
        <v>11846</v>
      </c>
      <c r="G4" s="22">
        <f t="array" ref="G4">IFERROR(INDEX(NHAP_LIEU!$M$6:$M$590,MATCH(A4,NHAP_LIEU!$AD$6:$AD$590,0)),"")</f>
        <v>1</v>
      </c>
      <c r="H4" s="22">
        <f t="array" ref="H4">IFERROR(INDEX(NHAP_LIEU!$R$6:$R$590,MATCH(A4,NHAP_LIEU!$AD$6:$AD$590,0)),"")</f>
        <v>1</v>
      </c>
      <c r="I4" s="20" t="str">
        <f t="array" ref="I4">IFERROR(INDEX(NHAP_LIEU!$T$6:$T$590,MATCH(A4,NHAP_LIEU!$AD$6:$AD$590,0)),"")</f>
        <v/>
      </c>
      <c r="J4" s="23">
        <f t="array" ref="J4">IFERROR(INDEX(NHAP_LIEU!$AC$6:$AC$590,MATCH(A4,NHAP_LIEU!$AD$6:$AD$590,0)),"")</f>
        <v>58.27207637</v>
      </c>
      <c r="K4" s="20" t="str">
        <f t="array" ref="K4">IFERROR(INDEX(NHAP_LIEU!$V$6:$V$590,MATCH(A4,NHAP_LIEU!$AD$6:$AD$590,0)),"")</f>
        <v>cần có thống nhất chung của chính phủ đối với toàn thể các tổ chức trên lãnh thổ việt nam</v>
      </c>
    </row>
    <row r="5" ht="13.5" customHeight="1">
      <c r="A5" s="20">
        <v>4.0</v>
      </c>
      <c r="B5" s="20" t="str">
        <f t="array" ref="B5">IFERROR(INDEX(NHAP_LIEU!$C$6:$C$590,MATCH(A5,NHAP_LIEU!$AD$6:$AD$590,0)),"")</f>
        <v>UBND phường Long Xuyên</v>
      </c>
      <c r="C5" s="20" t="str">
        <f t="array" ref="C5">IFERROR(INDEX(NHAP_LIEU!$E$6:$E$590,MATCH(A5,NHAP_LIEU!$AD$6:$AD$590,0)),"")</f>
        <v>1.004.772 </v>
      </c>
      <c r="D5" s="20" t="str">
        <f t="array" ref="D5">IFERROR(INDEX(NHAP_LIEU!$F$6:$F$590,MATCH(A5,NHAP_LIEU!$AD$6:$AD$590,0)),"")</f>
        <v>Cấp bản sao Trích lục hộ tịch </v>
      </c>
      <c r="E5" s="20" t="str">
        <f t="array" ref="E5">IFERROR(INDEX(NHAP_LIEU!$G$6:$G$590,MATCH(A5,NHAP_LIEU!$AD$6:$AD$590,0)),"")</f>
        <v>Hộ tịch</v>
      </c>
      <c r="F5" s="21">
        <f t="array" ref="F5">IFERROR(INDEX(NHAP_LIEU!$K$6:$K$590,MATCH(A5,NHAP_LIEU!$AD$6:$AD$590,0)),"")</f>
        <v>9754</v>
      </c>
      <c r="G5" s="22">
        <f t="array" ref="G5">IFERROR(INDEX(NHAP_LIEU!$M$6:$M$590,MATCH(A5,NHAP_LIEU!$AD$6:$AD$590,0)),"")</f>
        <v>0.9921058027</v>
      </c>
      <c r="H5" s="22">
        <f t="array" ref="H5">IFERROR(INDEX(NHAP_LIEU!$R$6:$R$590,MATCH(A5,NHAP_LIEU!$AD$6:$AD$590,0)),"")</f>
        <v>1</v>
      </c>
      <c r="I5" s="20">
        <f t="array" ref="I5">IFERROR(INDEX(NHAP_LIEU!$T$6:$T$590,MATCH(A5,NHAP_LIEU!$AD$6:$AD$590,0)),"")</f>
        <v>4</v>
      </c>
      <c r="J5" s="23">
        <f t="array" ref="J5">IFERROR(INDEX(NHAP_LIEU!$AC$6:$AC$590,MATCH(A5,NHAP_LIEU!$AD$6:$AD$590,0)),"")</f>
        <v>47.76936107</v>
      </c>
      <c r="K5" s="20" t="str">
        <f t="array" ref="K5">IFERROR(INDEX(NHAP_LIEU!$V$6:$V$590,MATCH(A5,NHAP_LIEU!$AD$6:$AD$590,0)),"")</f>
        <v>1. NÂNG CẤP TOÀN DIỆN HỆ THỐNG BỘ TƯ PHÁP, ĐẢM BẢO HỆ THỐNG ỔN ĐỊNH 24/7, TRONG TRƯỜNG HỢP LỖI ĐỀ NGHỊ XUẤT THÔNG BÁO CỤ THỂ ĐỂ ĐỊA PHƯƠNG THÔNG BÁO ĐẾN NGƯỜI DÂN
2. Khai thác tất cả các biểu mẫu điện tử bằng tài khoản VNeID, Không cần tốn thời gian điền eform lại, vì đã có dữ liệu từ VNeID rồi; trường hợp đăng ký hồ sơ cho người thân thì gửi yêu cầu về điện thoại người thân xác nhận cho load thông tin vào hệ thống</v>
      </c>
    </row>
    <row r="6" ht="13.5" customHeight="1">
      <c r="A6" s="20">
        <v>5.0</v>
      </c>
      <c r="B6" s="20" t="str">
        <f t="array" ref="B6">IFERROR(INDEX(NHAP_LIEU!$C$6:$C$590,MATCH(A6,NHAP_LIEU!$AD$6:$AD$590,0)),"")</f>
        <v>UBND xã Bình An</v>
      </c>
      <c r="C6" s="20" t="str">
        <f t="array" ref="C6">IFERROR(INDEX(NHAP_LIEU!$E$6:$E$590,MATCH(A6,NHAP_LIEU!$AD$6:$AD$590,0)),"")</f>
        <v>2.000815</v>
      </c>
      <c r="D6" s="20" t="str">
        <f t="array" ref="D6">IFERROR(INDEX(NHAP_LIEU!$F$6:$F$590,MATCH(A6,NHAP_LIEU!$AD$6:$AD$590,0)),"")</f>
        <v>Chứng thực bản sao từ bản chính giấy tờ, văn bản do cơ quan, tổ chức có thẩm quyền của Việt Nam; cơ quan, tổ chức có thẩm quyền của nước ngoài; cơ quan, tổ chức có thẩm quyền của Việt Nam liên kết với cơ quan, tổ chức có thẩm quyền của nước ngoài cấp hoặc chứng nhận</v>
      </c>
      <c r="E6" s="20" t="str">
        <f t="array" ref="E6">IFERROR(INDEX(NHAP_LIEU!$G$6:$G$590,MATCH(A6,NHAP_LIEU!$AD$6:$AD$590,0)),"")</f>
        <v>Chứng thực</v>
      </c>
      <c r="F6" s="21">
        <f t="array" ref="F6">IFERROR(INDEX(NHAP_LIEU!$K$6:$K$590,MATCH(A6,NHAP_LIEU!$AD$6:$AD$590,0)),"")</f>
        <v>1225</v>
      </c>
      <c r="G6" s="22">
        <f t="array" ref="G6">IFERROR(INDEX(NHAP_LIEU!$M$6:$M$590,MATCH(A6,NHAP_LIEU!$AD$6:$AD$590,0)),"")</f>
        <v>0.2155102041</v>
      </c>
      <c r="H6" s="22">
        <f t="array" ref="H6">IFERROR(INDEX(NHAP_LIEU!$R$6:$R$590,MATCH(A6,NHAP_LIEU!$AD$6:$AD$590,0)),"")</f>
        <v>1</v>
      </c>
      <c r="I6" s="20">
        <f t="array" ref="I6">IFERROR(INDEX(NHAP_LIEU!$T$6:$T$590,MATCH(A6,NHAP_LIEU!$AD$6:$AD$590,0)),"")</f>
        <v>1</v>
      </c>
      <c r="J6" s="23">
        <f t="array" ref="J6">IFERROR(INDEX(NHAP_LIEU!$AC$6:$AC$590,MATCH(A6,NHAP_LIEU!$AD$6:$AD$590,0)),"")</f>
        <v>46.69097462</v>
      </c>
      <c r="K6" s="20" t="str">
        <f t="array" ref="K6">IFERROR(INDEX(NHAP_LIEU!$V$6:$V$590,MATCH(A6,NHAP_LIEU!$AD$6:$AD$590,0)),"")</f>
        <v>Cung cấp DVC trực tuyến toàn trình</v>
      </c>
    </row>
    <row r="7" ht="13.5" customHeight="1">
      <c r="A7" s="20">
        <v>6.0</v>
      </c>
      <c r="B7" s="20" t="str">
        <f t="array" ref="B7">IFERROR(INDEX(NHAP_LIEU!$C$6:$C$590,MATCH(A7,NHAP_LIEU!$AD$6:$AD$590,0)),"")</f>
        <v>UBND xã Thạnh Mỹ Tây</v>
      </c>
      <c r="C7" s="20" t="str">
        <f t="array" ref="C7">IFERROR(INDEX(NHAP_LIEU!$E$6:$E$590,MATCH(A7,NHAP_LIEU!$AD$6:$AD$590,0)),"")</f>
        <v>2.000635</v>
      </c>
      <c r="D7" s="20" t="str">
        <f t="array" ref="D7">IFERROR(INDEX(NHAP_LIEU!$F$6:$F$590,MATCH(A7,NHAP_LIEU!$AD$6:$AD$590,0)),"")</f>
        <v>Cấp bản sao Trích lục hộ tịch, bản sao Giấy khai sinh</v>
      </c>
      <c r="E7" s="20" t="str">
        <f t="array" ref="E7">IFERROR(INDEX(NHAP_LIEU!$G$6:$G$590,MATCH(A7,NHAP_LIEU!$AD$6:$AD$590,0)),"")</f>
        <v>Hộ tịch</v>
      </c>
      <c r="F7" s="21">
        <f t="array" ref="F7">IFERROR(INDEX(NHAP_LIEU!$K$6:$K$590,MATCH(A7,NHAP_LIEU!$AD$6:$AD$590,0)),"")</f>
        <v>5614</v>
      </c>
      <c r="G7" s="22">
        <f t="array" ref="G7">IFERROR(INDEX(NHAP_LIEU!$M$6:$M$590,MATCH(A7,NHAP_LIEU!$AD$6:$AD$590,0)),"")</f>
        <v>0.9583184895</v>
      </c>
      <c r="H7" s="22">
        <f t="array" ref="H7">IFERROR(INDEX(NHAP_LIEU!$R$6:$R$590,MATCH(A7,NHAP_LIEU!$AD$6:$AD$590,0)),"")</f>
        <v>1</v>
      </c>
      <c r="I7" s="20">
        <f t="array" ref="I7">IFERROR(INDEX(NHAP_LIEU!$T$6:$T$590,MATCH(A7,NHAP_LIEU!$AD$6:$AD$590,0)),"")</f>
        <v>1</v>
      </c>
      <c r="J7" s="23">
        <f t="array" ref="J7">IFERROR(INDEX(NHAP_LIEU!$AC$6:$AC$590,MATCH(A7,NHAP_LIEU!$AD$6:$AD$590,0)),"")</f>
        <v>46.02379068</v>
      </c>
      <c r="K7" s="20" t="str">
        <f t="array" ref="K7">IFERROR(INDEX(NHAP_LIEU!$V$6:$V$590,MATCH(A7,NHAP_LIEU!$AD$6:$AD$590,0)),"")</f>
        <v>Đề xuất được quyền khai thác dữ liệu</v>
      </c>
    </row>
    <row r="8" ht="13.5" customHeight="1">
      <c r="A8" s="20">
        <v>7.0</v>
      </c>
      <c r="B8" s="20" t="str">
        <f t="array" ref="B8">IFERROR(INDEX(NHAP_LIEU!$C$6:$C$590,MATCH(A8,NHAP_LIEU!$AD$6:$AD$590,0)),"")</f>
        <v>UBND Đặc khu Kiên Hải</v>
      </c>
      <c r="C8" s="20" t="str">
        <f t="array" ref="C8">IFERROR(INDEX(NHAP_LIEU!$E$6:$E$590,MATCH(A8,NHAP_LIEU!$AD$6:$AD$590,0)),"")</f>
        <v>2.000815</v>
      </c>
      <c r="D8" s="20" t="str">
        <f t="array" ref="D8">IFERROR(INDEX(NHAP_LIEU!$F$6:$F$590,MATCH(A8,NHAP_LIEU!$AD$6:$AD$590,0)),"")</f>
        <v>Chứng thực bản sao từ bản chính giấy tờ, văn bản do cơ quan, tổ chức có thẩm quyền của Việt Nam; cơ quan, tổ chức có thẩm quyền của nước ngoài; cơ quan, tổ chức có thẩm quyền của Việt Nam liên kết với cơ quan, tổ chức có thẩm quyền của nước ngoài cấp hoặc chứng nhận</v>
      </c>
      <c r="E8" s="20" t="str">
        <f t="array" ref="E8">IFERROR(INDEX(NHAP_LIEU!$G$6:$G$590,MATCH(A8,NHAP_LIEU!$AD$6:$AD$590,0)),"")</f>
        <v>Chứng thực</v>
      </c>
      <c r="F8" s="21">
        <f t="array" ref="F8">IFERROR(INDEX(NHAP_LIEU!$K$6:$K$590,MATCH(A8,NHAP_LIEU!$AD$6:$AD$590,0)),"")</f>
        <v>3011</v>
      </c>
      <c r="G8" s="22">
        <f t="array" ref="G8">IFERROR(INDEX(NHAP_LIEU!$M$6:$M$590,MATCH(A8,NHAP_LIEU!$AD$6:$AD$590,0)),"")</f>
        <v>0.725672534</v>
      </c>
      <c r="H8" s="22">
        <f t="array" ref="H8">IFERROR(INDEX(NHAP_LIEU!$R$6:$R$590,MATCH(A8,NHAP_LIEU!$AD$6:$AD$590,0)),"")</f>
        <v>1</v>
      </c>
      <c r="I8" s="20">
        <f t="array" ref="I8">IFERROR(INDEX(NHAP_LIEU!$T$6:$T$590,MATCH(A8,NHAP_LIEU!$AD$6:$AD$590,0)),"")</f>
        <v>2</v>
      </c>
      <c r="J8" s="23">
        <f t="array" ref="J8">IFERROR(INDEX(NHAP_LIEU!$AC$6:$AC$590,MATCH(A8,NHAP_LIEU!$AD$6:$AD$590,0)),"")</f>
        <v>45.30106951</v>
      </c>
      <c r="K8" s="20" t="str">
        <f t="array" ref="K8">IFERROR(INDEX(NHAP_LIEU!$V$6:$V$590,MATCH(A8,NHAP_LIEU!$AD$6:$AD$590,0)),"")</f>
        <v>Rà soát, phân loại các loại giấy tờ đang phát sinh yêu cầu chứng thực; xác định loại giấy tờ đã có dữ liệu điện tử có thể khai thác. Kết nối Hệ thống thông tin giải quyết TTHC với các CSDL tương ứng để cơ quan giải quyết TTHC khác tự tra cứu, không yêu cầu người dân nộp bản sao chứng thực khi đã có dữ liệu. </v>
      </c>
    </row>
    <row r="9" ht="13.5" customHeight="1">
      <c r="A9" s="20">
        <v>8.0</v>
      </c>
      <c r="B9" s="20" t="str">
        <f t="array" ref="B9">IFERROR(INDEX(NHAP_LIEU!$C$6:$C$590,MATCH(A9,NHAP_LIEU!$AD$6:$AD$590,0)),"")</f>
        <v>UBND xã Vân Khánh</v>
      </c>
      <c r="C9" s="20" t="str">
        <f t="array" ref="C9">IFERROR(INDEX(NHAP_LIEU!$E$6:$E$590,MATCH(A9,NHAP_LIEU!$AD$6:$AD$590,0)),"")</f>
        <v>1.014.027</v>
      </c>
      <c r="D9" s="20" t="str">
        <f t="array" ref="D9">IFERROR(INDEX(NHAP_LIEU!$F$6:$F$590,MATCH(A9,NHAP_LIEU!$AD$6:$AD$590,0)),"")</f>
        <v>Thực hiện, điều chỉnh, thôi hưởng trợ cấp hưu trí xã hội</v>
      </c>
      <c r="E9" s="20" t="str">
        <f t="array" ref="E9">IFERROR(INDEX(NHAP_LIEU!$G$6:$G$590,MATCH(A9,NHAP_LIEU!$AD$6:$AD$590,0)),"")</f>
        <v>Bảo trợ xã hội</v>
      </c>
      <c r="F9" s="21">
        <f t="array" ref="F9">IFERROR(INDEX(NHAP_LIEU!$K$6:$K$590,MATCH(A9,NHAP_LIEU!$AD$6:$AD$590,0)),"")</f>
        <v>1146</v>
      </c>
      <c r="G9" s="22">
        <f t="array" ref="G9">IFERROR(INDEX(NHAP_LIEU!$M$6:$M$590,MATCH(A9,NHAP_LIEU!$AD$6:$AD$590,0)),"")</f>
        <v>1</v>
      </c>
      <c r="H9" s="22">
        <f t="array" ref="H9">IFERROR(INDEX(NHAP_LIEU!$R$6:$R$590,MATCH(A9,NHAP_LIEU!$AD$6:$AD$590,0)),"")</f>
        <v>1</v>
      </c>
      <c r="I9" s="20">
        <f t="array" ref="I9">IFERROR(INDEX(NHAP_LIEU!$T$6:$T$590,MATCH(A9,NHAP_LIEU!$AD$6:$AD$590,0)),"")</f>
        <v>5</v>
      </c>
      <c r="J9" s="23">
        <f t="array" ref="J9">IFERROR(INDEX(NHAP_LIEU!$AC$6:$AC$590,MATCH(A9,NHAP_LIEU!$AD$6:$AD$590,0)),"")</f>
        <v>42.73508353</v>
      </c>
      <c r="K9" s="20" t="str">
        <f t="array" ref="K9">IFERROR(INDEX(NHAP_LIEU!$V$6:$V$590,MATCH(A9,NHAP_LIEU!$AD$6:$AD$590,0)),"")</f>
        <v>Nâng lên trực tuyến toàn trình</v>
      </c>
    </row>
    <row r="10" ht="13.5" customHeight="1">
      <c r="A10" s="20">
        <v>9.0</v>
      </c>
      <c r="B10" s="20" t="str">
        <f t="array" ref="B10">IFERROR(INDEX(NHAP_LIEU!$C$6:$C$590,MATCH(A10,NHAP_LIEU!$AD$6:$AD$590,0)),"")</f>
        <v>UBND xã Thạnh Hưng</v>
      </c>
      <c r="C10" s="20" t="str">
        <f t="array" ref="C10">IFERROR(INDEX(NHAP_LIEU!$E$6:$E$590,MATCH(A10,NHAP_LIEU!$AD$6:$AD$590,0)),"")</f>
        <v>2.000635</v>
      </c>
      <c r="D10" s="20" t="str">
        <f t="array" ref="D10">IFERROR(INDEX(NHAP_LIEU!$F$6:$F$590,MATCH(A10,NHAP_LIEU!$AD$6:$AD$590,0)),"")</f>
        <v>Cấp bản sao Trích lục hộ tịch, bản sao Giấy khai sinh</v>
      </c>
      <c r="E10" s="20" t="str">
        <f t="array" ref="E10">IFERROR(INDEX(NHAP_LIEU!$G$6:$G$590,MATCH(A10,NHAP_LIEU!$AD$6:$AD$590,0)),"")</f>
        <v>Hộ tịch</v>
      </c>
      <c r="F10" s="21">
        <f t="array" ref="F10">IFERROR(INDEX(NHAP_LIEU!$K$6:$K$590,MATCH(A10,NHAP_LIEU!$AD$6:$AD$590,0)),"")</f>
        <v>4776</v>
      </c>
      <c r="G10" s="22">
        <f t="array" ref="G10">IFERROR(INDEX(NHAP_LIEU!$M$6:$M$590,MATCH(A10,NHAP_LIEU!$AD$6:$AD$590,0)),"")</f>
        <v>1</v>
      </c>
      <c r="H10" s="22">
        <f t="array" ref="H10">IFERROR(INDEX(NHAP_LIEU!$R$6:$R$590,MATCH(A10,NHAP_LIEU!$AD$6:$AD$590,0)),"")</f>
        <v>1</v>
      </c>
      <c r="I10" s="20">
        <f t="array" ref="I10">IFERROR(INDEX(NHAP_LIEU!$T$6:$T$590,MATCH(A10,NHAP_LIEU!$AD$6:$AD$590,0)),"")</f>
        <v>0</v>
      </c>
      <c r="J10" s="23">
        <f t="array" ref="J10">IFERROR(INDEX(NHAP_LIEU!$AC$6:$AC$590,MATCH(A10,NHAP_LIEU!$AD$6:$AD$590,0)),"")</f>
        <v>41.39856802</v>
      </c>
      <c r="K10" s="20" t="str">
        <f t="array" ref="K10">IFERROR(INDEX(NHAP_LIEU!$V$6:$V$590,MATCH(A10,NHAP_LIEU!$AD$6:$AD$590,0)),"")</f>
        <v/>
      </c>
    </row>
    <row r="11" ht="13.5" customHeight="1">
      <c r="A11" s="20">
        <v>10.0</v>
      </c>
      <c r="B11" s="20" t="str">
        <f t="array" ref="B11">IFERROR(INDEX(NHAP_LIEU!$C$6:$C$590,MATCH(A11,NHAP_LIEU!$AD$6:$AD$590,0)),"")</f>
        <v>UBND xã Vĩnh Thuận</v>
      </c>
      <c r="C11" s="20" t="str">
        <f t="array" ref="C11">IFERROR(INDEX(NHAP_LIEU!$E$6:$E$590,MATCH(A11,NHAP_LIEU!$AD$6:$AD$590,0)),"")</f>
        <v>1.004.884</v>
      </c>
      <c r="D11" s="20" t="str">
        <f t="array" ref="D11">IFERROR(INDEX(NHAP_LIEU!$F$6:$F$590,MATCH(A11,NHAP_LIEU!$AD$6:$AD$590,0)),"")</f>
        <v>Thủ tục đăng ký lại khai sinh</v>
      </c>
      <c r="E11" s="20" t="str">
        <f t="array" ref="E11">IFERROR(INDEX(NHAP_LIEU!$G$6:$G$590,MATCH(A11,NHAP_LIEU!$AD$6:$AD$590,0)),"")</f>
        <v>Chứng thực</v>
      </c>
      <c r="F11" s="21">
        <f t="array" ref="F11">IFERROR(INDEX(NHAP_LIEU!$K$6:$K$590,MATCH(A11,NHAP_LIEU!$AD$6:$AD$590,0)),"")</f>
        <v>4555</v>
      </c>
      <c r="G11" s="22">
        <f t="array" ref="G11">IFERROR(INDEX(NHAP_LIEU!$M$6:$M$590,MATCH(A11,NHAP_LIEU!$AD$6:$AD$590,0)),"")</f>
        <v>0.9969264544</v>
      </c>
      <c r="H11" s="22">
        <f t="array" ref="H11">IFERROR(INDEX(NHAP_LIEU!$R$6:$R$590,MATCH(A11,NHAP_LIEU!$AD$6:$AD$590,0)),"")</f>
        <v>1</v>
      </c>
      <c r="I11" s="20" t="str">
        <f t="array" ref="I11">IFERROR(INDEX(NHAP_LIEU!$T$6:$T$590,MATCH(A11,NHAP_LIEU!$AD$6:$AD$590,0)),"")</f>
        <v/>
      </c>
      <c r="J11" s="23">
        <f t="array" ref="J11">IFERROR(INDEX(NHAP_LIEU!$AC$6:$AC$590,MATCH(A11,NHAP_LIEU!$AD$6:$AD$590,0)),"")</f>
        <v>40.9172249</v>
      </c>
      <c r="K11" s="20" t="str">
        <f t="array" ref="K11">IFERROR(INDEX(NHAP_LIEU!$V$6:$V$590,MATCH(A11,NHAP_LIEU!$AD$6:$AD$590,0)),"")</f>
        <v/>
      </c>
    </row>
    <row r="12" ht="13.5" customHeight="1">
      <c r="A12" s="20">
        <v>11.0</v>
      </c>
      <c r="B12" s="20" t="str">
        <f t="array" ref="B12">IFERROR(INDEX(NHAP_LIEU!$C$6:$C$590,MATCH(A12,NHAP_LIEU!$AD$6:$AD$590,0)),"")</f>
        <v>UBND xã An Cư</v>
      </c>
      <c r="C12" s="20" t="str">
        <f t="array" ref="C12">IFERROR(INDEX(NHAP_LIEU!$E$6:$E$590,MATCH(A12,NHAP_LIEU!$AD$6:$AD$590,0)),"")</f>
        <v>2.000.635</v>
      </c>
      <c r="D12" s="20" t="str">
        <f t="array" ref="D12">IFERROR(INDEX(NHAP_LIEU!$F$6:$F$590,MATCH(A12,NHAP_LIEU!$AD$6:$AD$590,0)),"")</f>
        <v>Cấp bản sao trích lục hộ tịch, bản sao giấy khai sinh</v>
      </c>
      <c r="E12" s="20" t="str">
        <f t="array" ref="E12">IFERROR(INDEX(NHAP_LIEU!$G$6:$G$590,MATCH(A12,NHAP_LIEU!$AD$6:$AD$590,0)),"")</f>
        <v>Hộ Tịch</v>
      </c>
      <c r="F12" s="21">
        <f t="array" ref="F12">IFERROR(INDEX(NHAP_LIEU!$K$6:$K$590,MATCH(A12,NHAP_LIEU!$AD$6:$AD$590,0)),"")</f>
        <v>2840</v>
      </c>
      <c r="G12" s="22">
        <f t="array" ref="G12">IFERROR(INDEX(NHAP_LIEU!$M$6:$M$590,MATCH(A12,NHAP_LIEU!$AD$6:$AD$590,0)),"")</f>
        <v>1</v>
      </c>
      <c r="H12" s="22">
        <f t="array" ref="H12">IFERROR(INDEX(NHAP_LIEU!$R$6:$R$590,MATCH(A12,NHAP_LIEU!$AD$6:$AD$590,0)),"")</f>
        <v>1</v>
      </c>
      <c r="I12" s="20">
        <f t="array" ref="I12">IFERROR(INDEX(NHAP_LIEU!$T$6:$T$590,MATCH(A12,NHAP_LIEU!$AD$6:$AD$590,0)),"")</f>
        <v>2</v>
      </c>
      <c r="J12" s="23">
        <f t="array" ref="J12">IFERROR(INDEX(NHAP_LIEU!$AC$6:$AC$590,MATCH(A12,NHAP_LIEU!$AD$6:$AD$590,0)),"")</f>
        <v>40.77804296</v>
      </c>
      <c r="K12" s="20" t="str">
        <f t="array" ref="K12">IFERROR(INDEX(NHAP_LIEU!$V$6:$V$590,MATCH(A12,NHAP_LIEU!$AD$6:$AD$590,0)),"")</f>
        <v>nâng cấp hệ thống  Bộ Tư Pháp</v>
      </c>
    </row>
    <row r="13" ht="13.5" customHeight="1">
      <c r="A13" s="20">
        <v>12.0</v>
      </c>
      <c r="B13" s="64" t="s">
        <v>92</v>
      </c>
      <c r="C13" s="20">
        <v>2000815.0</v>
      </c>
      <c r="D13" s="20" t="s">
        <v>331</v>
      </c>
      <c r="E13" s="20" t="s">
        <v>243</v>
      </c>
      <c r="F13" s="21">
        <f t="array" ref="F13">IFERROR(INDEX(NHAP_LIEU!$K$6:$K$590,MATCH(A13,NHAP_LIEU!$AD$6:$AD$590,0)),"")</f>
        <v>342</v>
      </c>
      <c r="G13" s="22">
        <f t="array" ref="G13">IFERROR(INDEX(NHAP_LIEU!$M$6:$M$590,MATCH(A13,NHAP_LIEU!$AD$6:$AD$590,0)),"")</f>
        <v>0.6959064327</v>
      </c>
      <c r="H13" s="22">
        <f t="array" ref="H13">IFERROR(INDEX(NHAP_LIEU!$R$6:$R$590,MATCH(A13,NHAP_LIEU!$AD$6:$AD$590,0)),"")</f>
        <v>1</v>
      </c>
      <c r="I13" s="20">
        <f t="array" ref="I13">IFERROR(INDEX(NHAP_LIEU!$T$6:$T$590,MATCH(A13,NHAP_LIEU!$AD$6:$AD$590,0)),"")</f>
        <v>2</v>
      </c>
      <c r="J13" s="23">
        <f t="array" ref="J13">IFERROR(INDEX(NHAP_LIEU!$AC$6:$AC$590,MATCH(A13,NHAP_LIEU!$AD$6:$AD$590,0)),"")</f>
        <v>39.37763263</v>
      </c>
      <c r="K13" s="20" t="str">
        <f t="array" ref="K13">IFERROR(INDEX(NHAP_LIEU!$V$6:$V$590,MATCH(A13,NHAP_LIEU!$AD$6:$AD$590,0)),"")</f>
        <v>Nâng cấp, ổn định hệ thống, khắc phục lỗi đăng nhập, ký số; tăng cường kết nối, đồng bộ dữ liệu Thuế - đăng ký hộ kinh doanh. Cho phép cán bộ cấp xã tra cứu các thông tin thuế cơ bản được phép khai thác, như tình trạng hoạt động, trạng thái mã số thuế và các thông tin cần thiết phục vụ giải quyết TTHC, hạn chế xác minh thủ công.</v>
      </c>
    </row>
    <row r="14" ht="13.5" customHeight="1">
      <c r="A14" s="20">
        <v>13.0</v>
      </c>
      <c r="B14" s="64" t="s">
        <v>92</v>
      </c>
      <c r="C14" s="20">
        <v>2000635.0</v>
      </c>
      <c r="D14" s="20" t="s">
        <v>344</v>
      </c>
      <c r="E14" s="20" t="s">
        <v>185</v>
      </c>
      <c r="F14" s="21">
        <f t="array" ref="F14">IFERROR(INDEX(NHAP_LIEU!$K$6:$K$590,MATCH(A14,NHAP_LIEU!$AD$6:$AD$590,0)),"")</f>
        <v>2213</v>
      </c>
      <c r="G14" s="22">
        <f t="array" ref="G14">IFERROR(INDEX(NHAP_LIEU!$M$6:$M$590,MATCH(A14,NHAP_LIEU!$AD$6:$AD$590,0)),"")</f>
        <v>0.9995481247</v>
      </c>
      <c r="H14" s="22">
        <f t="array" ref="H14">IFERROR(INDEX(NHAP_LIEU!$R$6:$R$590,MATCH(A14,NHAP_LIEU!$AD$6:$AD$590,0)),"")</f>
        <v>1</v>
      </c>
      <c r="I14" s="20">
        <f t="array" ref="I14">IFERROR(INDEX(NHAP_LIEU!$T$6:$T$590,MATCH(A14,NHAP_LIEU!$AD$6:$AD$590,0)),"")</f>
        <v>2</v>
      </c>
      <c r="J14" s="23">
        <f t="array" ref="J14">IFERROR(INDEX(NHAP_LIEU!$AC$6:$AC$590,MATCH(A14,NHAP_LIEU!$AD$6:$AD$590,0)),"")</f>
        <v>39.28840104</v>
      </c>
      <c r="K14" s="20" t="str">
        <f t="array" ref="K14">IFERROR(INDEX(NHAP_LIEU!$V$6:$V$590,MATCH(A14,NHAP_LIEU!$AD$6:$AD$590,0)),"")</f>
        <v>Cung cấp toàn trình</v>
      </c>
    </row>
    <row r="15" ht="13.5" customHeight="1">
      <c r="A15" s="20">
        <v>14.0</v>
      </c>
      <c r="B15" s="64" t="s">
        <v>92</v>
      </c>
      <c r="C15" s="74">
        <v>1014027.0</v>
      </c>
      <c r="D15" s="74" t="s">
        <v>224</v>
      </c>
      <c r="E15" s="74" t="s">
        <v>226</v>
      </c>
      <c r="F15" s="21">
        <f t="array" ref="F15">IFERROR(INDEX(NHAP_LIEU!$K$6:$K$590,MATCH(A15,NHAP_LIEU!$AD$6:$AD$590,0)),"")</f>
        <v>2177</v>
      </c>
      <c r="G15" s="22">
        <f t="array" ref="G15">IFERROR(INDEX(NHAP_LIEU!$M$6:$M$590,MATCH(A15,NHAP_LIEU!$AD$6:$AD$590,0)),"")</f>
        <v>1</v>
      </c>
      <c r="H15" s="22">
        <f t="array" ref="H15">IFERROR(INDEX(NHAP_LIEU!$R$6:$R$590,MATCH(A15,NHAP_LIEU!$AD$6:$AD$590,0)),"")</f>
        <v>1</v>
      </c>
      <c r="I15" s="20">
        <f t="array" ref="I15">IFERROR(INDEX(NHAP_LIEU!$T$6:$T$590,MATCH(A15,NHAP_LIEU!$AD$6:$AD$590,0)),"")</f>
        <v>2</v>
      </c>
      <c r="J15" s="23">
        <f t="array" ref="J15">IFERROR(INDEX(NHAP_LIEU!$AC$6:$AC$590,MATCH(A15,NHAP_LIEU!$AD$6:$AD$590,0)),"")</f>
        <v>39.19570406</v>
      </c>
      <c r="K15" s="20" t="str">
        <f t="array" ref="K15">IFERROR(INDEX(NHAP_LIEU!$V$6:$V$590,MATCH(A15,NHAP_LIEU!$AD$6:$AD$590,0)),"")</f>
        <v>Thực hiện toàn trình</v>
      </c>
    </row>
    <row r="16" ht="13.5" customHeight="1">
      <c r="A16" s="20">
        <v>15.0</v>
      </c>
      <c r="B16" s="64" t="s">
        <v>92</v>
      </c>
      <c r="C16" s="20">
        <v>1004873.0</v>
      </c>
      <c r="D16" s="20" t="s">
        <v>351</v>
      </c>
      <c r="E16" s="20" t="s">
        <v>185</v>
      </c>
      <c r="F16" s="21">
        <f t="array" ref="F16">IFERROR(INDEX(NHAP_LIEU!$K$6:$K$590,MATCH(A16,NHAP_LIEU!$AD$6:$AD$590,0)),"")</f>
        <v>2979</v>
      </c>
      <c r="G16" s="22">
        <f t="array" ref="G16">IFERROR(INDEX(NHAP_LIEU!$M$6:$M$590,MATCH(A16,NHAP_LIEU!$AD$6:$AD$590,0)),"")</f>
        <v>1</v>
      </c>
      <c r="H16" s="22">
        <f t="array" ref="H16">IFERROR(INDEX(NHAP_LIEU!$R$6:$R$590,MATCH(A16,NHAP_LIEU!$AD$6:$AD$590,0)),"")</f>
        <v>1</v>
      </c>
      <c r="I16" s="20">
        <f t="array" ref="I16">IFERROR(INDEX(NHAP_LIEU!$T$6:$T$590,MATCH(A16,NHAP_LIEU!$AD$6:$AD$590,0)),"")</f>
        <v>1</v>
      </c>
      <c r="J16" s="23">
        <f t="array" ref="J16">IFERROR(INDEX(NHAP_LIEU!$AC$6:$AC$590,MATCH(A16,NHAP_LIEU!$AD$6:$AD$590,0)),"")</f>
        <v>39.1097852</v>
      </c>
      <c r="K16" s="20" t="str">
        <f t="array" ref="K16">IFERROR(INDEX(NHAP_LIEU!$V$6:$V$590,MATCH(A16,NHAP_LIEU!$AD$6:$AD$590,0)),"")</f>
        <v>Rà soát khả năng sử dụng dữ liệu điện tử, bản điện tử và thông tin đã được số hóa để giảm yêu cầu xuất trình</v>
      </c>
    </row>
    <row r="17" ht="13.5" customHeight="1">
      <c r="A17" s="20">
        <v>16.0</v>
      </c>
      <c r="B17" s="64" t="s">
        <v>92</v>
      </c>
      <c r="C17" s="20">
        <v>1000894.0</v>
      </c>
      <c r="D17" s="20" t="s">
        <v>353</v>
      </c>
      <c r="E17" s="20" t="s">
        <v>185</v>
      </c>
      <c r="F17" s="21">
        <f t="array" ref="F17">IFERROR(INDEX(NHAP_LIEU!$K$6:$K$590,MATCH(A17,NHAP_LIEU!$AD$6:$AD$590,0)),"")</f>
        <v>2928</v>
      </c>
      <c r="G17" s="22">
        <f t="array" ref="G17">IFERROR(INDEX(NHAP_LIEU!$M$6:$M$590,MATCH(A17,NHAP_LIEU!$AD$6:$AD$590,0)),"")</f>
        <v>1</v>
      </c>
      <c r="H17" s="22">
        <f t="array" ref="H17">IFERROR(INDEX(NHAP_LIEU!$R$6:$R$590,MATCH(A17,NHAP_LIEU!$AD$6:$AD$590,0)),"")</f>
        <v>1</v>
      </c>
      <c r="I17" s="20">
        <f t="array" ref="I17">IFERROR(INDEX(NHAP_LIEU!$T$6:$T$590,MATCH(A17,NHAP_LIEU!$AD$6:$AD$590,0)),"")</f>
        <v>1</v>
      </c>
      <c r="J17" s="23">
        <f t="array" ref="J17">IFERROR(INDEX(NHAP_LIEU!$AC$6:$AC$590,MATCH(A17,NHAP_LIEU!$AD$6:$AD$590,0)),"")</f>
        <v>39.00855863</v>
      </c>
      <c r="K17" s="20" t="str">
        <f t="array" ref="K17">IFERROR(INDEX(NHAP_LIEU!$V$6:$V$590,MATCH(A17,NHAP_LIEU!$AD$6:$AD$590,0)),"")</f>
        <v/>
      </c>
    </row>
    <row r="18" ht="13.5" customHeight="1">
      <c r="A18" s="20">
        <v>17.0</v>
      </c>
      <c r="B18" s="20" t="str">
        <f t="array" ref="B18">IFERROR(INDEX(NHAP_LIEU!$C$6:$C$590,MATCH(A18,NHAP_LIEU!$AD$6:$AD$590,0)),"")</f>
        <v>UBND xã Thạnh Đông</v>
      </c>
      <c r="C18" s="20" t="str">
        <f t="array" ref="C18">IFERROR(INDEX(NHAP_LIEU!$E$6:$E$590,MATCH(A18,NHAP_LIEU!$AD$6:$AD$590,0)),"")</f>
        <v>2.000635</v>
      </c>
      <c r="D18" s="20" t="str">
        <f t="array" ref="D18">IFERROR(INDEX(NHAP_LIEU!$F$6:$F$590,MATCH(A18,NHAP_LIEU!$AD$6:$AD$590,0)),"")</f>
        <v>Cấp bản sao Trích lục hộ tịch, bản sao Giấy khai sinh</v>
      </c>
      <c r="E18" s="20" t="str">
        <f t="array" ref="E18">IFERROR(INDEX(NHAP_LIEU!$G$6:$G$590,MATCH(A18,NHAP_LIEU!$AD$6:$AD$590,0)),"")</f>
        <v>Hộ tịch</v>
      </c>
      <c r="F18" s="21">
        <f t="array" ref="F18">IFERROR(INDEX(NHAP_LIEU!$K$6:$K$590,MATCH(A18,NHAP_LIEU!$AD$6:$AD$590,0)),"")</f>
        <v>2653</v>
      </c>
      <c r="G18" s="22">
        <f t="array" ref="G18">IFERROR(INDEX(NHAP_LIEU!$M$6:$M$590,MATCH(A18,NHAP_LIEU!$AD$6:$AD$590,0)),"")</f>
        <v>1</v>
      </c>
      <c r="H18" s="22">
        <f t="array" ref="H18">IFERROR(INDEX(NHAP_LIEU!$R$6:$R$590,MATCH(A18,NHAP_LIEU!$AD$6:$AD$590,0)),"")</f>
        <v>1</v>
      </c>
      <c r="I18" s="20">
        <f t="array" ref="I18">IFERROR(INDEX(NHAP_LIEU!$T$6:$T$590,MATCH(A18,NHAP_LIEU!$AD$6:$AD$590,0)),"")</f>
        <v>1</v>
      </c>
      <c r="J18" s="23">
        <f t="array" ref="J18">IFERROR(INDEX(NHAP_LIEU!$AC$6:$AC$590,MATCH(A18,NHAP_LIEU!$AD$6:$AD$590,0)),"")</f>
        <v>38.33174224</v>
      </c>
      <c r="K18" s="20" t="str">
        <f t="array" ref="K18">IFERROR(INDEX(NHAP_LIEU!$V$6:$V$590,MATCH(A18,NHAP_LIEU!$AD$6:$AD$590,0)),"")</f>
        <v>Hoàn thiện các chức năng của Hệ thống Bộ Tư pháp; cho phép nhập bổ sung các hồ sơ đã có trong sổ bộ vào Hệ thống hộ tịch điện tử.</v>
      </c>
    </row>
    <row r="19" ht="13.5" customHeight="1">
      <c r="A19" s="20">
        <v>18.0</v>
      </c>
      <c r="B19" s="20" t="str">
        <f t="array" ref="B19">IFERROR(INDEX(NHAP_LIEU!$C$6:$C$590,MATCH(A19,NHAP_LIEU!$AD$6:$AD$590,0)),"")</f>
        <v>UBND Xã Nhơn Hội</v>
      </c>
      <c r="C19" s="20" t="str">
        <f t="array" ref="C19">IFERROR(INDEX(NHAP_LIEU!$E$6:$E$590,MATCH(A19,NHAP_LIEU!$AD$6:$AD$590,0)),"")</f>
        <v>2.000.635</v>
      </c>
      <c r="D19" s="20" t="str">
        <f t="array" ref="D19">IFERROR(INDEX(NHAP_LIEU!$F$6:$F$590,MATCH(A19,NHAP_LIEU!$AD$6:$AD$590,0)),"")</f>
        <v>Cấp bản sao trích lục hộ tịch, bản sao giấy khai sinh</v>
      </c>
      <c r="E19" s="20" t="str">
        <f t="array" ref="E19">IFERROR(INDEX(NHAP_LIEU!$G$6:$G$590,MATCH(A19,NHAP_LIEU!$AD$6:$AD$590,0)),"")</f>
        <v>Hộ tịch</v>
      </c>
      <c r="F19" s="21">
        <f t="array" ref="F19">IFERROR(INDEX(NHAP_LIEU!$K$6:$K$590,MATCH(A19,NHAP_LIEU!$AD$6:$AD$590,0)),"")</f>
        <v>3482</v>
      </c>
      <c r="G19" s="22">
        <f t="array" ref="G19">IFERROR(INDEX(NHAP_LIEU!$M$6:$M$590,MATCH(A19,NHAP_LIEU!$AD$6:$AD$590,0)),"")</f>
        <v>1</v>
      </c>
      <c r="H19" s="22">
        <f t="array" ref="H19">IFERROR(INDEX(NHAP_LIEU!$R$6:$R$590,MATCH(A19,NHAP_LIEU!$AD$6:$AD$590,0)),"")</f>
        <v>1</v>
      </c>
      <c r="I19" s="20">
        <f t="array" ref="I19">IFERROR(INDEX(NHAP_LIEU!$T$6:$T$590,MATCH(A19,NHAP_LIEU!$AD$6:$AD$590,0)),"")</f>
        <v>0</v>
      </c>
      <c r="J19" s="23">
        <f t="array" ref="J19">IFERROR(INDEX(NHAP_LIEU!$AC$6:$AC$590,MATCH(A19,NHAP_LIEU!$AD$6:$AD$590,0)),"")</f>
        <v>38.31026253</v>
      </c>
      <c r="K19" s="20" t="str">
        <f t="array" ref="K19">IFERROR(INDEX(NHAP_LIEU!$V$6:$V$590,MATCH(A19,NHAP_LIEU!$AD$6:$AD$590,0)),"")</f>
        <v/>
      </c>
    </row>
    <row r="20" ht="13.5" customHeight="1">
      <c r="A20" s="20">
        <v>19.0</v>
      </c>
      <c r="B20" s="20" t="str">
        <f t="array" ref="B20">IFERROR(INDEX(NHAP_LIEU!$C$6:$C$590,MATCH(A20,NHAP_LIEU!$AD$6:$AD$590,0)),"")</f>
        <v>UBND xã Ba Chúc</v>
      </c>
      <c r="C20" s="20" t="str">
        <f t="array" ref="C20">IFERROR(INDEX(NHAP_LIEU!$E$6:$E$590,MATCH(A20,NHAP_LIEU!$AD$6:$AD$590,0)),"")</f>
        <v>2.000635</v>
      </c>
      <c r="D20" s="20" t="str">
        <f t="array" ref="D20">IFERROR(INDEX(NHAP_LIEU!$F$6:$F$590,MATCH(A20,NHAP_LIEU!$AD$6:$AD$590,0)),"")</f>
        <v>Cấp bản sao Trích lục hộ tịch, bản sao Giấy khai sinh</v>
      </c>
      <c r="E20" s="20" t="str">
        <f t="array" ref="E20">IFERROR(INDEX(NHAP_LIEU!$G$6:$G$590,MATCH(A20,NHAP_LIEU!$AD$6:$AD$590,0)),"")</f>
        <v>Hộ tịch</v>
      </c>
      <c r="F20" s="21">
        <f t="array" ref="F20">IFERROR(INDEX(NHAP_LIEU!$K$6:$K$590,MATCH(A20,NHAP_LIEU!$AD$6:$AD$590,0)),"")</f>
        <v>2571</v>
      </c>
      <c r="G20" s="22">
        <f t="array" ref="G20">IFERROR(INDEX(NHAP_LIEU!$M$6:$M$590,MATCH(A20,NHAP_LIEU!$AD$6:$AD$590,0)),"")</f>
        <v>1</v>
      </c>
      <c r="H20" s="22">
        <f t="array" ref="H20">IFERROR(INDEX(NHAP_LIEU!$R$6:$R$590,MATCH(A20,NHAP_LIEU!$AD$6:$AD$590,0)),"")</f>
        <v>1</v>
      </c>
      <c r="I20" s="20">
        <f t="array" ref="I20">IFERROR(INDEX(NHAP_LIEU!$T$6:$T$590,MATCH(A20,NHAP_LIEU!$AD$6:$AD$590,0)),"")</f>
        <v>1</v>
      </c>
      <c r="J20" s="23">
        <f t="array" ref="J20">IFERROR(INDEX(NHAP_LIEU!$AC$6:$AC$590,MATCH(A20,NHAP_LIEU!$AD$6:$AD$590,0)),"")</f>
        <v>38.13603819</v>
      </c>
      <c r="K20" s="20" t="str">
        <f t="array" ref="K20">IFERROR(INDEX(NHAP_LIEU!$V$6:$V$590,MATCH(A20,NHAP_LIEU!$AD$6:$AD$590,0)),"")</f>
        <v>Hoàn thiện Hệ thống bảo đảm hoạt động ổn định</v>
      </c>
    </row>
    <row r="21" ht="13.5" customHeight="1">
      <c r="A21" s="20">
        <v>20.0</v>
      </c>
      <c r="B21" s="20" t="str">
        <f t="array" ref="B21">IFERROR(INDEX(NHAP_LIEU!$C$6:$C$590,MATCH(A21,NHAP_LIEU!$AD$6:$AD$590,0)),"")</f>
        <v>UBND xã An Phú</v>
      </c>
      <c r="C21" s="20" t="str">
        <f t="array" ref="C21">IFERROR(INDEX(NHAP_LIEU!$E$6:$E$590,MATCH(A21,NHAP_LIEU!$AD$6:$AD$590,0)),"")</f>
        <v>2.000815</v>
      </c>
      <c r="D21" s="20" t="str">
        <f t="array" ref="D21">IFERROR(INDEX(NHAP_LIEU!$F$6:$F$590,MATCH(A21,NHAP_LIEU!$AD$6:$AD$590,0)),"")</f>
        <v>Chứng thực bản sao từ bản chính giấy tờ, văn bản do cơ quan, tổ chức có thẩm quyền của Việt Nam; cơ quan, tổ chức có thẩm quyền của nước ngoài; cơ quan, tổ chức có thẩm quyền của Việt Nam liên kết với cơ quan, tổ chức có thẩm quyền của nước ngoài cấp hoặc chứng nhận</v>
      </c>
      <c r="E21" s="20" t="str">
        <f t="array" ref="E21">IFERROR(INDEX(NHAP_LIEU!$G$6:$G$590,MATCH(A21,NHAP_LIEU!$AD$6:$AD$590,0)),"")</f>
        <v>Chứng thực</v>
      </c>
      <c r="F21" s="21">
        <f t="array" ref="F21">IFERROR(INDEX(NHAP_LIEU!$K$6:$K$590,MATCH(A21,NHAP_LIEU!$AD$6:$AD$590,0)),"")</f>
        <v>2329</v>
      </c>
      <c r="G21" s="22">
        <f t="array" ref="G21">IFERROR(INDEX(NHAP_LIEU!$M$6:$M$590,MATCH(A21,NHAP_LIEU!$AD$6:$AD$590,0)),"")</f>
        <v>0.9991412623</v>
      </c>
      <c r="H21" s="22">
        <f t="array" ref="H21">IFERROR(INDEX(NHAP_LIEU!$R$6:$R$590,MATCH(A21,NHAP_LIEU!$AD$6:$AD$590,0)),"")</f>
        <v>1</v>
      </c>
      <c r="I21" s="20">
        <f t="array" ref="I21">IFERROR(INDEX(NHAP_LIEU!$T$6:$T$590,MATCH(A21,NHAP_LIEU!$AD$6:$AD$590,0)),"")</f>
        <v>1</v>
      </c>
      <c r="J21" s="23">
        <f t="array" ref="J21">IFERROR(INDEX(NHAP_LIEU!$AC$6:$AC$590,MATCH(A21,NHAP_LIEU!$AD$6:$AD$590,0)),"")</f>
        <v>37.57135362</v>
      </c>
      <c r="K21" s="20" t="str">
        <f t="array" ref="K21">IFERROR(INDEX(NHAP_LIEU!$V$6:$V$590,MATCH(A21,NHAP_LIEU!$AD$6:$AD$590,0)),"")</f>
        <v>Hoàn thiện thêm chức năng của cổng Bộ Tư pháp</v>
      </c>
    </row>
    <row r="22" ht="13.5" customHeight="1">
      <c r="A22" s="20">
        <v>21.0</v>
      </c>
      <c r="B22" s="20" t="str">
        <f t="array" ref="B22">IFERROR(INDEX(NHAP_LIEU!$C$6:$C$590,MATCH(A22,NHAP_LIEU!$AD$6:$AD$590,0)),"")</f>
        <v>UBND xã Vĩnh Thuận</v>
      </c>
      <c r="C22" s="20" t="str">
        <f t="array" ref="C22">IFERROR(INDEX(NHAP_LIEU!$E$6:$E$590,MATCH(A22,NHAP_LIEU!$AD$6:$AD$590,0)),"")</f>
        <v>1.004.873</v>
      </c>
      <c r="D22" s="20" t="str">
        <f t="array" ref="D22">IFERROR(INDEX(NHAP_LIEU!$F$6:$F$590,MATCH(A22,NHAP_LIEU!$AD$6:$AD$590,0)),"")</f>
        <v>Thủ tục cấp Giấy xác nhận tình trạng hôn nhân</v>
      </c>
      <c r="E22" s="20" t="str">
        <f t="array" ref="E22">IFERROR(INDEX(NHAP_LIEU!$G$6:$G$590,MATCH(A22,NHAP_LIEU!$AD$6:$AD$590,0)),"")</f>
        <v>Chứng thực</v>
      </c>
      <c r="F22" s="21">
        <f t="array" ref="F22">IFERROR(INDEX(NHAP_LIEU!$K$6:$K$590,MATCH(A22,NHAP_LIEU!$AD$6:$AD$590,0)),"")</f>
        <v>3109</v>
      </c>
      <c r="G22" s="22">
        <f t="array" ref="G22">IFERROR(INDEX(NHAP_LIEU!$M$6:$M$590,MATCH(A22,NHAP_LIEU!$AD$6:$AD$590,0)),"")</f>
        <v>0.9983917658</v>
      </c>
      <c r="H22" s="22">
        <f t="array" ref="H22">IFERROR(INDEX(NHAP_LIEU!$R$6:$R$590,MATCH(A22,NHAP_LIEU!$AD$6:$AD$590,0)),"")</f>
        <v>1</v>
      </c>
      <c r="I22" s="20" t="str">
        <f t="array" ref="I22">IFERROR(INDEX(NHAP_LIEU!$T$6:$T$590,MATCH(A22,NHAP_LIEU!$AD$6:$AD$590,0)),"")</f>
        <v/>
      </c>
      <c r="J22" s="23">
        <f t="array" ref="J22">IFERROR(INDEX(NHAP_LIEU!$AC$6:$AC$590,MATCH(A22,NHAP_LIEU!$AD$6:$AD$590,0)),"")</f>
        <v>37.44417125</v>
      </c>
      <c r="K22" s="20" t="str">
        <f t="array" ref="K22">IFERROR(INDEX(NHAP_LIEU!$V$6:$V$590,MATCH(A22,NHAP_LIEU!$AD$6:$AD$590,0)),"")</f>
        <v/>
      </c>
    </row>
    <row r="23" ht="13.5" customHeight="1">
      <c r="A23" s="20">
        <v>22.0</v>
      </c>
      <c r="B23" s="20" t="str">
        <f t="array" ref="B23">IFERROR(INDEX(NHAP_LIEU!$C$6:$C$590,MATCH(A23,NHAP_LIEU!$AD$6:$AD$590,0)),"")</f>
        <v>UBND xã Châu Phong</v>
      </c>
      <c r="C23" s="20" t="str">
        <f t="array" ref="C23">IFERROR(INDEX(NHAP_LIEU!$E$6:$E$590,MATCH(A23,NHAP_LIEU!$AD$6:$AD$590,0)),"")</f>
        <v>2.000.635</v>
      </c>
      <c r="D23" s="20" t="str">
        <f t="array" ref="D23">IFERROR(INDEX(NHAP_LIEU!$F$6:$F$590,MATCH(A23,NHAP_LIEU!$AD$6:$AD$590,0)),"")</f>
        <v>Cấp bản sao Trích lục hộ tịch</v>
      </c>
      <c r="E23" s="20" t="str">
        <f t="array" ref="E23">IFERROR(INDEX(NHAP_LIEU!$G$6:$G$590,MATCH(A23,NHAP_LIEU!$AD$6:$AD$590,0)),"")</f>
        <v>Hộ tịch</v>
      </c>
      <c r="F23" s="21">
        <f t="array" ref="F23">IFERROR(INDEX(NHAP_LIEU!$K$6:$K$590,MATCH(A23,NHAP_LIEU!$AD$6:$AD$590,0)),"")</f>
        <v>2060</v>
      </c>
      <c r="G23" s="22">
        <f t="array" ref="G23">IFERROR(INDEX(NHAP_LIEU!$M$6:$M$590,MATCH(A23,NHAP_LIEU!$AD$6:$AD$590,0)),"")</f>
        <v>1</v>
      </c>
      <c r="H23" s="22">
        <f t="array" ref="H23">IFERROR(INDEX(NHAP_LIEU!$R$6:$R$590,MATCH(A23,NHAP_LIEU!$AD$6:$AD$590,0)),"")</f>
        <v>1</v>
      </c>
      <c r="I23" s="20">
        <f t="array" ref="I23">IFERROR(INDEX(NHAP_LIEU!$T$6:$T$590,MATCH(A23,NHAP_LIEU!$AD$6:$AD$590,0)),"")</f>
        <v>1</v>
      </c>
      <c r="J23" s="23">
        <f t="array" ref="J23">IFERROR(INDEX(NHAP_LIEU!$AC$6:$AC$590,MATCH(A23,NHAP_LIEU!$AD$6:$AD$590,0)),"")</f>
        <v>36.91646778</v>
      </c>
      <c r="K23" s="20" t="str">
        <f t="array" ref="K23">IFERROR(INDEX(NHAP_LIEU!$V$6:$V$590,MATCH(A23,NHAP_LIEU!$AD$6:$AD$590,0)),"")</f>
        <v>Đề xuất bổ sung đầy đủ trường thông tin trên tờ khai, để người dân cung cấp thông tin đầy đủ khi nộp hồ sơ </v>
      </c>
    </row>
    <row r="24" ht="13.5" customHeight="1">
      <c r="A24" s="20">
        <v>23.0</v>
      </c>
      <c r="B24" s="64" t="s">
        <v>364</v>
      </c>
      <c r="C24" s="20">
        <v>2000815.0</v>
      </c>
      <c r="D24" s="20" t="s">
        <v>331</v>
      </c>
      <c r="E24" s="20" t="s">
        <v>243</v>
      </c>
      <c r="F24" s="79">
        <v>1987.0</v>
      </c>
      <c r="G24" s="22">
        <f t="array" ref="G24">IFERROR(INDEX(NHAP_LIEU!$M$6:$M$590,MATCH(A24,NHAP_LIEU!$AD$6:$AD$590,0)),"")</f>
        <v>1</v>
      </c>
      <c r="H24" s="22">
        <f t="array" ref="H24">IFERROR(INDEX(NHAP_LIEU!$R$6:$R$590,MATCH(A24,NHAP_LIEU!$AD$6:$AD$590,0)),"")</f>
        <v>1</v>
      </c>
      <c r="I24" s="20">
        <f t="array" ref="I24">IFERROR(INDEX(NHAP_LIEU!$T$6:$T$590,MATCH(A24,NHAP_LIEU!$AD$6:$AD$590,0)),"")</f>
        <v>0</v>
      </c>
      <c r="J24" s="23">
        <f t="array" ref="J24">IFERROR(INDEX(NHAP_LIEU!$AC$6:$AC$590,MATCH(A24,NHAP_LIEU!$AD$6:$AD$590,0)),"")</f>
        <v>36.54892601</v>
      </c>
      <c r="K24" s="20" t="str">
        <f t="array" ref="K24">IFERROR(INDEX(NHAP_LIEU!$V$6:$V$590,MATCH(A24,NHAP_LIEU!$AD$6:$AD$590,0)),"")</f>
        <v>DVC trực tuyến toàn trình</v>
      </c>
    </row>
    <row r="25" ht="13.5" customHeight="1">
      <c r="A25" s="20">
        <v>24.0</v>
      </c>
      <c r="B25" s="64" t="s">
        <v>364</v>
      </c>
      <c r="C25" s="20">
        <v>2000635.0</v>
      </c>
      <c r="D25" s="20" t="s">
        <v>344</v>
      </c>
      <c r="E25" s="20" t="s">
        <v>185</v>
      </c>
      <c r="F25" s="79">
        <v>1710.0</v>
      </c>
      <c r="G25" s="22">
        <f t="array" ref="G25">IFERROR(INDEX(NHAP_LIEU!$M$6:$M$590,MATCH(A25,NHAP_LIEU!$AD$6:$AD$590,0)),"")</f>
        <v>1</v>
      </c>
      <c r="H25" s="22">
        <f t="array" ref="H25">IFERROR(INDEX(NHAP_LIEU!$R$6:$R$590,MATCH(A25,NHAP_LIEU!$AD$6:$AD$590,0)),"")</f>
        <v>1</v>
      </c>
      <c r="I25" s="20">
        <f t="array" ref="I25">IFERROR(INDEX(NHAP_LIEU!$T$6:$T$590,MATCH(A25,NHAP_LIEU!$AD$6:$AD$590,0)),"")</f>
        <v>1</v>
      </c>
      <c r="J25" s="23">
        <f t="array" ref="J25">IFERROR(INDEX(NHAP_LIEU!$AC$6:$AC$590,MATCH(A25,NHAP_LIEU!$AD$6:$AD$590,0)),"")</f>
        <v>36.50596659</v>
      </c>
      <c r="K25" s="20" t="str">
        <f t="array" ref="K25">IFERROR(INDEX(NHAP_LIEU!$V$6:$V$590,MATCH(A25,NHAP_LIEU!$AD$6:$AD$590,0)),"")</f>
        <v>Hoàn thiện thêm chức năng của cổng Bộ Tư pháp</v>
      </c>
    </row>
    <row r="26" ht="13.5" customHeight="1">
      <c r="A26" s="20">
        <v>25.0</v>
      </c>
      <c r="B26" s="64" t="s">
        <v>364</v>
      </c>
      <c r="C26" s="77">
        <v>1000894.0</v>
      </c>
      <c r="D26" s="89" t="s">
        <v>367</v>
      </c>
      <c r="E26" s="89" t="s">
        <v>185</v>
      </c>
      <c r="F26" s="79">
        <v>570.0</v>
      </c>
      <c r="G26" s="22">
        <f t="array" ref="G26">IFERROR(INDEX(NHAP_LIEU!$M$6:$M$590,MATCH(A26,NHAP_LIEU!$AD$6:$AD$590,0)),"")</f>
        <v>1</v>
      </c>
      <c r="H26" s="22">
        <f t="array" ref="H26">IFERROR(INDEX(NHAP_LIEU!$R$6:$R$590,MATCH(A26,NHAP_LIEU!$AD$6:$AD$590,0)),"")</f>
        <v>1</v>
      </c>
      <c r="I26" s="20">
        <f t="array" ref="I26">IFERROR(INDEX(NHAP_LIEU!$T$6:$T$590,MATCH(A26,NHAP_LIEU!$AD$6:$AD$590,0)),"")</f>
        <v>1</v>
      </c>
      <c r="J26" s="23">
        <f t="array" ref="J26">IFERROR(INDEX(NHAP_LIEU!$AC$6:$AC$590,MATCH(A26,NHAP_LIEU!$AD$6:$AD$590,0)),"")</f>
        <v>36.05727924</v>
      </c>
      <c r="K26" s="20" t="str">
        <f t="array" ref="K26">IFERROR(INDEX(NHAP_LIEU!$V$6:$V$590,MATCH(A26,NHAP_LIEU!$AD$6:$AD$590,0)),"")</f>
        <v>Thực hiện toàn trình</v>
      </c>
    </row>
    <row r="27" ht="13.5" customHeight="1">
      <c r="A27" s="20">
        <v>26.0</v>
      </c>
      <c r="B27" s="64" t="s">
        <v>364</v>
      </c>
      <c r="C27" s="20">
        <v>1004873.0</v>
      </c>
      <c r="D27" s="20" t="s">
        <v>351</v>
      </c>
      <c r="E27" s="20" t="s">
        <v>185</v>
      </c>
      <c r="F27" s="79">
        <v>490.0</v>
      </c>
      <c r="G27" s="22">
        <f t="array" ref="G27">IFERROR(INDEX(NHAP_LIEU!$M$6:$M$590,MATCH(A27,NHAP_LIEU!$AD$6:$AD$590,0)),"")</f>
        <v>1</v>
      </c>
      <c r="H27" s="22">
        <f t="array" ref="H27">IFERROR(INDEX(NHAP_LIEU!$R$6:$R$590,MATCH(A27,NHAP_LIEU!$AD$6:$AD$590,0)),"")</f>
        <v>1</v>
      </c>
      <c r="I27" s="20">
        <f t="array" ref="I27">IFERROR(INDEX(NHAP_LIEU!$T$6:$T$590,MATCH(A27,NHAP_LIEU!$AD$6:$AD$590,0)),"")</f>
        <v>2</v>
      </c>
      <c r="J27" s="23">
        <f t="array" ref="J27">IFERROR(INDEX(NHAP_LIEU!$AC$6:$AC$590,MATCH(A27,NHAP_LIEU!$AD$6:$AD$590,0)),"")</f>
        <v>35.88582899</v>
      </c>
      <c r="K27" s="20" t="str">
        <f t="array" ref="K27">IFERROR(INDEX(NHAP_LIEU!$V$6:$V$590,MATCH(A27,NHAP_LIEU!$AD$6:$AD$590,0)),"")</f>
        <v/>
      </c>
    </row>
    <row r="28" ht="13.5" customHeight="1">
      <c r="A28" s="20">
        <v>27.0</v>
      </c>
      <c r="B28" s="64" t="s">
        <v>364</v>
      </c>
      <c r="C28" s="77">
        <v>2000986.0</v>
      </c>
      <c r="D28" s="77" t="s">
        <v>370</v>
      </c>
      <c r="E28" s="20" t="str">
        <f t="array" ref="E28">IFERROR(INDEX(NHAP_LIEU!$G$6:$G$590,MATCH(A28,NHAP_LIEU!$AD$6:$AD$590,0)),"")</f>
        <v>Hộ tịch</v>
      </c>
      <c r="F28" s="79">
        <v>450.0</v>
      </c>
      <c r="G28" s="22">
        <f t="array" ref="G28">IFERROR(INDEX(NHAP_LIEU!$M$6:$M$590,MATCH(A28,NHAP_LIEU!$AD$6:$AD$590,0)),"")</f>
        <v>1</v>
      </c>
      <c r="H28" s="22">
        <f t="array" ref="H28">IFERROR(INDEX(NHAP_LIEU!$R$6:$R$590,MATCH(A28,NHAP_LIEU!$AD$6:$AD$590,0)),"")</f>
        <v>1</v>
      </c>
      <c r="I28" s="20">
        <f t="array" ref="I28">IFERROR(INDEX(NHAP_LIEU!$T$6:$T$590,MATCH(A28,NHAP_LIEU!$AD$6:$AD$590,0)),"")</f>
        <v>2</v>
      </c>
      <c r="J28" s="23">
        <f t="array" ref="J28">IFERROR(INDEX(NHAP_LIEU!$AC$6:$AC$590,MATCH(A28,NHAP_LIEU!$AD$6:$AD$590,0)),"")</f>
        <v>35.78208188</v>
      </c>
      <c r="K28" s="20" t="str">
        <f t="array" ref="K28">IFERROR(INDEX(NHAP_LIEU!$V$6:$V$590,MATCH(A28,NHAP_LIEU!$AD$6:$AD$590,0)),"")</f>
        <v>- Trường tình trạng hôn nhân trong CSDLDC phải chính xác hơn, bổ sung thêm trường giấy Kết hôn, bản án ly hôn (nếu có) để đối chiếu chủ động và chính xác.
- Trường tình trạng hôn nhân được liên kết khai thác hoặc có cảnh báo nếu không khớp dữ liệu dân cư.</v>
      </c>
    </row>
    <row r="29" ht="13.5" customHeight="1">
      <c r="A29" s="20">
        <v>28.0</v>
      </c>
      <c r="B29" s="20" t="str">
        <f t="array" ref="B29">IFERROR(INDEX(NHAP_LIEU!$C$6:$C$590,MATCH(A29,NHAP_LIEU!$AD$6:$AD$590,0)),"")</f>
        <v>UBND xã Bình An</v>
      </c>
      <c r="C29" s="20"/>
      <c r="D29" s="20" t="str">
        <f t="array" ref="D29">IFERROR(INDEX(NHAP_LIEU!$F$6:$F$590,MATCH(A29,NHAP_LIEU!$AD$6:$AD$590,0)),"")</f>
        <v>Cấp bản sao Trích lục hộ tịch, bản sao Giấy khai sinh</v>
      </c>
      <c r="E29" s="20" t="str">
        <f t="array" ref="E29">IFERROR(INDEX(NHAP_LIEU!$G$6:$G$590,MATCH(A29,NHAP_LIEU!$AD$6:$AD$590,0)),"")</f>
        <v>Hộ tịch </v>
      </c>
      <c r="F29" s="79"/>
      <c r="G29" s="22">
        <f t="array" ref="G29">IFERROR(INDEX(NHAP_LIEU!$M$6:$M$590,MATCH(A29,NHAP_LIEU!$AD$6:$AD$590,0)),"")</f>
        <v>1</v>
      </c>
      <c r="H29" s="22">
        <f t="array" ref="H29">IFERROR(INDEX(NHAP_LIEU!$R$6:$R$590,MATCH(A29,NHAP_LIEU!$AD$6:$AD$590,0)),"")</f>
        <v>1</v>
      </c>
      <c r="I29" s="20">
        <f t="array" ref="I29">IFERROR(INDEX(NHAP_LIEU!$T$6:$T$590,MATCH(A29,NHAP_LIEU!$AD$6:$AD$590,0)),"")</f>
        <v>1</v>
      </c>
      <c r="J29" s="23">
        <f t="array" ref="J29">IFERROR(INDEX(NHAP_LIEU!$AC$6:$AC$590,MATCH(A29,NHAP_LIEU!$AD$6:$AD$590,0)),"")</f>
        <v>35.67303103</v>
      </c>
      <c r="K29" s="20" t="str">
        <f t="array" ref="K29">IFERROR(INDEX(NHAP_LIEU!$V$6:$V$590,MATCH(A29,NHAP_LIEU!$AD$6:$AD$590,0)),"")</f>
        <v>Hoàn thiện Hệ thống Bộ Tư pháp</v>
      </c>
    </row>
    <row r="30" ht="13.5" customHeight="1">
      <c r="A30" s="20">
        <v>29.0</v>
      </c>
      <c r="B30" s="20" t="str">
        <f t="array" ref="B30">IFERROR(INDEX(NHAP_LIEU!$C$6:$C$590,MATCH(A30,NHAP_LIEU!$AD$6:$AD$590,0)),"")</f>
        <v>UBND xã Long Điền</v>
      </c>
      <c r="C30" s="20" t="str">
        <f t="array" ref="C30">IFERROR(INDEX(NHAP_LIEU!$E$6:$E$590,MATCH(A30,NHAP_LIEU!$AD$6:$AD$590,0)),"")</f>
        <v>2.000.635</v>
      </c>
      <c r="D30" s="20" t="str">
        <f t="array" ref="D30">IFERROR(INDEX(NHAP_LIEU!$F$6:$F$590,MATCH(A30,NHAP_LIEU!$AD$6:$AD$590,0)),"")</f>
        <v>Cấp bản sao Trích lục hộ tịch, bản sao Giấy khai sinh</v>
      </c>
      <c r="E30" s="20" t="str">
        <f t="array" ref="E30">IFERROR(INDEX(NHAP_LIEU!$G$6:$G$590,MATCH(A30,NHAP_LIEU!$AD$6:$AD$590,0)),"")</f>
        <v>Hộ tịch</v>
      </c>
      <c r="F30" s="21">
        <f t="array" ref="F30">IFERROR(INDEX(NHAP_LIEU!$K$6:$K$590,MATCH(A30,NHAP_LIEU!$AD$6:$AD$590,0)),"")</f>
        <v>1387</v>
      </c>
      <c r="G30" s="22">
        <f t="array" ref="G30">IFERROR(INDEX(NHAP_LIEU!$M$6:$M$590,MATCH(A30,NHAP_LIEU!$AD$6:$AD$590,0)),"")</f>
        <v>1</v>
      </c>
      <c r="H30" s="22">
        <f t="array" ref="H30">IFERROR(INDEX(NHAP_LIEU!$R$6:$R$590,MATCH(A30,NHAP_LIEU!$AD$6:$AD$590,0)),"")</f>
        <v>1</v>
      </c>
      <c r="I30" s="20">
        <f t="array" ref="I30">IFERROR(INDEX(NHAP_LIEU!$T$6:$T$590,MATCH(A30,NHAP_LIEU!$AD$6:$AD$590,0)),"")</f>
        <v>1</v>
      </c>
      <c r="J30" s="23">
        <f t="array" ref="J30">IFERROR(INDEX(NHAP_LIEU!$AC$6:$AC$590,MATCH(A30,NHAP_LIEU!$AD$6:$AD$590,0)),"")</f>
        <v>35.31026253</v>
      </c>
      <c r="K30" s="20" t="str">
        <f t="array" ref="K30">IFERROR(INDEX(NHAP_LIEU!$V$6:$V$590,MATCH(A30,NHAP_LIEU!$AD$6:$AD$590,0)),"")</f>
        <v>- Thêm vào các trường thông tin để phù hợp với từng loại giấy tờ người dân có yêu cầu cấp bản sao trích lục</v>
      </c>
    </row>
    <row r="31" ht="13.5" customHeight="1">
      <c r="A31" s="20">
        <v>30.0</v>
      </c>
      <c r="B31" s="20" t="str">
        <f t="array" ref="B31">IFERROR(INDEX(NHAP_LIEU!$C$6:$C$590,MATCH(A31,NHAP_LIEU!$AD$6:$AD$590,0)),"")</f>
        <v>UBND xã Thạnh Hưng</v>
      </c>
      <c r="C31" s="20" t="str">
        <f t="array" ref="C31">IFERROR(INDEX(NHAP_LIEU!$E$6:$E$590,MATCH(A31,NHAP_LIEU!$AD$6:$AD$590,0)),"")</f>
        <v>2.002621</v>
      </c>
      <c r="D31" s="20" t="str">
        <f t="array" ref="D31">IFERROR(INDEX(NHAP_LIEU!$F$6:$F$590,MATCH(A31,NHAP_LIEU!$AD$6:$AD$590,0)),"")</f>
        <v>Đăng ký khai sinh, đăng ký thường trú, cấp thẻ bảo hiểm y tế cho trẻ em dưới 6 tuổi</v>
      </c>
      <c r="E31" s="20" t="str">
        <f t="array" ref="E31">IFERROR(INDEX(NHAP_LIEU!$G$6:$G$590,MATCH(A31,NHAP_LIEU!$AD$6:$AD$590,0)),"")</f>
        <v>Hộ tịch</v>
      </c>
      <c r="F31" s="21">
        <f t="array" ref="F31">IFERROR(INDEX(NHAP_LIEU!$K$6:$K$590,MATCH(A31,NHAP_LIEU!$AD$6:$AD$590,0)),"")</f>
        <v>516</v>
      </c>
      <c r="G31" s="22">
        <f t="array" ref="G31">IFERROR(INDEX(NHAP_LIEU!$M$6:$M$590,MATCH(A31,NHAP_LIEU!$AD$6:$AD$590,0)),"")</f>
        <v>1</v>
      </c>
      <c r="H31" s="22">
        <f t="array" ref="H31">IFERROR(INDEX(NHAP_LIEU!$R$6:$R$590,MATCH(A31,NHAP_LIEU!$AD$6:$AD$590,0)),"")</f>
        <v>1</v>
      </c>
      <c r="I31" s="20">
        <f t="array" ref="I31">IFERROR(INDEX(NHAP_LIEU!$T$6:$T$590,MATCH(A31,NHAP_LIEU!$AD$6:$AD$590,0)),"")</f>
        <v>2</v>
      </c>
      <c r="J31" s="23">
        <f t="array" ref="J31">IFERROR(INDEX(NHAP_LIEU!$AC$6:$AC$590,MATCH(A31,NHAP_LIEU!$AD$6:$AD$590,0)),"")</f>
        <v>35.23150358</v>
      </c>
      <c r="K31" s="20" t="str">
        <f t="array" ref="K31">IFERROR(INDEX(NHAP_LIEU!$V$6:$V$590,MATCH(A31,NHAP_LIEU!$AD$6:$AD$590,0)),"")</f>
        <v>Thực hiện toàn trình</v>
      </c>
    </row>
    <row r="32" ht="13.5" customHeight="1">
      <c r="A32" s="20">
        <v>31.0</v>
      </c>
      <c r="B32" s="20" t="str">
        <f t="array" ref="B32">IFERROR(INDEX(NHAP_LIEU!$C$6:$C$590,MATCH(A32,NHAP_LIEU!$AD$6:$AD$590,0)),"")</f>
        <v>UBND xã Thạnh Đông</v>
      </c>
      <c r="C32" s="20" t="str">
        <f t="array" ref="C32">IFERROR(INDEX(NHAP_LIEU!$E$6:$E$590,MATCH(A32,NHAP_LIEU!$AD$6:$AD$590,0)),"")</f>
        <v>2.000815</v>
      </c>
      <c r="D32" s="20" t="str">
        <f t="array" ref="D32">IFERROR(INDEX(NHAP_LIEU!$F$6:$F$590,MATCH(A32,NHAP_LIEU!$AD$6:$AD$590,0)),"")</f>
        <v>Chứng thực bản sao từ bản chính giấy tờ, văn bản do cơ quan, tổ chức có thẩm quyền của Việt Nam; cơ quan, tổ chức có thẩm quyền của nước ngoài; cơ quan, tổ chức có thẩm quyền của Việt Nam liên kết với cơ quan, tổ chức có thẩm quyền của nước ngoài cấp hoặc chứng nhận</v>
      </c>
      <c r="E32" s="20" t="str">
        <f t="array" ref="E32">IFERROR(INDEX(NHAP_LIEU!$G$6:$G$590,MATCH(A32,NHAP_LIEU!$AD$6:$AD$590,0)),"")</f>
        <v>Chứng thực</v>
      </c>
      <c r="F32" s="21">
        <f t="array" ref="F32">IFERROR(INDEX(NHAP_LIEU!$K$6:$K$590,MATCH(A32,NHAP_LIEU!$AD$6:$AD$590,0)),"")</f>
        <v>2066</v>
      </c>
      <c r="G32" s="22">
        <f t="array" ref="G32">IFERROR(INDEX(NHAP_LIEU!$M$6:$M$590,MATCH(A32,NHAP_LIEU!$AD$6:$AD$590,0)),"")</f>
        <v>0.9985479187</v>
      </c>
      <c r="H32" s="22">
        <f t="array" ref="H32">IFERROR(INDEX(NHAP_LIEU!$R$6:$R$590,MATCH(A32,NHAP_LIEU!$AD$6:$AD$590,0)),"")</f>
        <v>1</v>
      </c>
      <c r="I32" s="20">
        <f t="array" ref="I32">IFERROR(INDEX(NHAP_LIEU!$T$6:$T$590,MATCH(A32,NHAP_LIEU!$AD$6:$AD$590,0)),"")</f>
        <v>0</v>
      </c>
      <c r="J32" s="23">
        <f t="array" ref="J32">IFERROR(INDEX(NHAP_LIEU!$AC$6:$AC$590,MATCH(A32,NHAP_LIEU!$AD$6:$AD$590,0)),"")</f>
        <v>34.95256881</v>
      </c>
      <c r="K32" s="20" t="str">
        <f t="array" ref="K32">IFERROR(INDEX(NHAP_LIEU!$V$6:$V$590,MATCH(A32,NHAP_LIEU!$AD$6:$AD$590,0)),"")</f>
        <v>Hoàn thiện các chức năng của Hệ thống Bộ Tư pháp; nâng mức độ DVCTT lên toàn trình.</v>
      </c>
    </row>
    <row r="33" ht="13.5" customHeight="1">
      <c r="A33" s="20">
        <v>32.0</v>
      </c>
      <c r="B33" s="20" t="str">
        <f t="array" ref="B33">IFERROR(INDEX(NHAP_LIEU!$C$6:$C$590,MATCH(A33,NHAP_LIEU!$AD$6:$AD$590,0)),"")</f>
        <v>UBND xã An Cư</v>
      </c>
      <c r="C33" s="20" t="str">
        <f t="array" ref="C33">IFERROR(INDEX(NHAP_LIEU!$E$6:$E$590,MATCH(A33,NHAP_LIEU!$AD$6:$AD$590,0)),"")</f>
        <v>1.004.873</v>
      </c>
      <c r="D33" s="20" t="str">
        <f t="array" ref="D33">IFERROR(INDEX(NHAP_LIEU!$F$6:$F$590,MATCH(A33,NHAP_LIEU!$AD$6:$AD$590,0)),"")</f>
        <v>Thủ tục xác nhận tình trạng hôn nhân</v>
      </c>
      <c r="E33" s="20" t="str">
        <f t="array" ref="E33">IFERROR(INDEX(NHAP_LIEU!$G$6:$G$590,MATCH(A33,NHAP_LIEU!$AD$6:$AD$590,0)),"")</f>
        <v>Hộ Tịch</v>
      </c>
      <c r="F33" s="21">
        <f t="array" ref="F33">IFERROR(INDEX(NHAP_LIEU!$K$6:$K$590,MATCH(A33,NHAP_LIEU!$AD$6:$AD$590,0)),"")</f>
        <v>394</v>
      </c>
      <c r="G33" s="22">
        <f t="array" ref="G33">IFERROR(INDEX(NHAP_LIEU!$M$6:$M$590,MATCH(A33,NHAP_LIEU!$AD$6:$AD$590,0)),"")</f>
        <v>1</v>
      </c>
      <c r="H33" s="22">
        <f t="array" ref="H33">IFERROR(INDEX(NHAP_LIEU!$R$6:$R$590,MATCH(A33,NHAP_LIEU!$AD$6:$AD$590,0)),"")</f>
        <v>1</v>
      </c>
      <c r="I33" s="20">
        <f t="array" ref="I33">IFERROR(INDEX(NHAP_LIEU!$T$6:$T$590,MATCH(A33,NHAP_LIEU!$AD$6:$AD$590,0)),"")</f>
        <v>2</v>
      </c>
      <c r="J33" s="23">
        <f t="array" ref="J33">IFERROR(INDEX(NHAP_LIEU!$AC$6:$AC$590,MATCH(A33,NHAP_LIEU!$AD$6:$AD$590,0)),"")</f>
        <v>34.94033413</v>
      </c>
      <c r="K33" s="20" t="str">
        <f t="array" ref="K33">IFERROR(INDEX(NHAP_LIEU!$V$6:$V$590,MATCH(A33,NHAP_LIEU!$AD$6:$AD$590,0)),"")</f>
        <v>nâng cấp hệ thống  Bộ Tư Pháp</v>
      </c>
    </row>
    <row r="34" ht="13.5" customHeight="1">
      <c r="A34" s="20">
        <v>33.0</v>
      </c>
      <c r="B34" s="20" t="str">
        <f t="array" ref="B34">IFERROR(INDEX(NHAP_LIEU!$C$6:$C$590,MATCH(A34,NHAP_LIEU!$AD$6:$AD$590,0)),"")</f>
        <v>UBND xã An Cư</v>
      </c>
      <c r="C34" s="20" t="str">
        <f t="array" ref="C34">IFERROR(INDEX(NHAP_LIEU!$E$6:$E$590,MATCH(A34,NHAP_LIEU!$AD$6:$AD$590,0)),"")</f>
        <v>1.000.894</v>
      </c>
      <c r="D34" s="20" t="str">
        <f t="array" ref="D34">IFERROR(INDEX(NHAP_LIEU!$F$6:$F$590,MATCH(A34,NHAP_LIEU!$AD$6:$AD$590,0)),"")</f>
        <v>Thủ tục đăng ký kết hôn</v>
      </c>
      <c r="E34" s="20" t="str">
        <f t="array" ref="E34">IFERROR(INDEX(NHAP_LIEU!$G$6:$G$590,MATCH(A34,NHAP_LIEU!$AD$6:$AD$590,0)),"")</f>
        <v>Hộ Tịch</v>
      </c>
      <c r="F34" s="21">
        <f t="array" ref="F34">IFERROR(INDEX(NHAP_LIEU!$K$6:$K$590,MATCH(A34,NHAP_LIEU!$AD$6:$AD$590,0)),"")</f>
        <v>269</v>
      </c>
      <c r="G34" s="22">
        <f t="array" ref="G34">IFERROR(INDEX(NHAP_LIEU!$M$6:$M$590,MATCH(A34,NHAP_LIEU!$AD$6:$AD$590,0)),"")</f>
        <v>1</v>
      </c>
      <c r="H34" s="22">
        <f t="array" ref="H34">IFERROR(INDEX(NHAP_LIEU!$R$6:$R$590,MATCH(A34,NHAP_LIEU!$AD$6:$AD$590,0)),"")</f>
        <v>1</v>
      </c>
      <c r="I34" s="20">
        <f t="array" ref="I34">IFERROR(INDEX(NHAP_LIEU!$T$6:$T$590,MATCH(A34,NHAP_LIEU!$AD$6:$AD$590,0)),"")</f>
        <v>2</v>
      </c>
      <c r="J34" s="23">
        <f t="array" ref="J34">IFERROR(INDEX(NHAP_LIEU!$AC$6:$AC$590,MATCH(A34,NHAP_LIEU!$AD$6:$AD$590,0)),"")</f>
        <v>34.64200477</v>
      </c>
      <c r="K34" s="20" t="str">
        <f t="array" ref="K34">IFERROR(INDEX(NHAP_LIEU!$V$6:$V$590,MATCH(A34,NHAP_LIEU!$AD$6:$AD$590,0)),"")</f>
        <v>nâng cấp hệ thống  Bộ Tư Pháp</v>
      </c>
    </row>
    <row r="35" ht="13.5" customHeight="1">
      <c r="A35" s="20">
        <v>34.0</v>
      </c>
      <c r="B35" s="20" t="str">
        <f t="array" ref="B35">IFERROR(INDEX(NHAP_LIEU!$C$6:$C$590,MATCH(A35,NHAP_LIEU!$AD$6:$AD$590,0)),"")</f>
        <v>UBND xã Hòn Đất</v>
      </c>
      <c r="C35" s="20" t="str">
        <f t="array" ref="C35">IFERROR(INDEX(NHAP_LIEU!$E$6:$E$590,MATCH(A35,NHAP_LIEU!$AD$6:$AD$590,0)),"")</f>
        <v>2.000635</v>
      </c>
      <c r="D35" s="20" t="str">
        <f t="array" ref="D35">IFERROR(INDEX(NHAP_LIEU!$F$6:$F$590,MATCH(A35,NHAP_LIEU!$AD$6:$AD$590,0)),"")</f>
        <v>Cấp bản sao Trích lục hộ tịch, bản sao Giấy khai sinh</v>
      </c>
      <c r="E35" s="20" t="str">
        <f t="array" ref="E35">IFERROR(INDEX(NHAP_LIEU!$G$6:$G$590,MATCH(A35,NHAP_LIEU!$AD$6:$AD$590,0)),"")</f>
        <v>Hộ tịch</v>
      </c>
      <c r="F35" s="21">
        <f t="array" ref="F35">IFERROR(INDEX(NHAP_LIEU!$K$6:$K$590,MATCH(A35,NHAP_LIEU!$AD$6:$AD$590,0)),"")</f>
        <v>1097</v>
      </c>
      <c r="G35" s="22">
        <f t="array" ref="G35">IFERROR(INDEX(NHAP_LIEU!$M$6:$M$590,MATCH(A35,NHAP_LIEU!$AD$6:$AD$590,0)),"")</f>
        <v>1</v>
      </c>
      <c r="H35" s="22">
        <f t="array" ref="H35">IFERROR(INDEX(NHAP_LIEU!$R$6:$R$590,MATCH(A35,NHAP_LIEU!$AD$6:$AD$590,0)),"")</f>
        <v>1</v>
      </c>
      <c r="I35" s="20">
        <f t="array" ref="I35">IFERROR(INDEX(NHAP_LIEU!$T$6:$T$590,MATCH(A35,NHAP_LIEU!$AD$6:$AD$590,0)),"")</f>
        <v>1</v>
      </c>
      <c r="J35" s="23">
        <f t="array" ref="J35">IFERROR(INDEX(NHAP_LIEU!$AC$6:$AC$590,MATCH(A35,NHAP_LIEU!$AD$6:$AD$590,0)),"")</f>
        <v>34.61813842</v>
      </c>
      <c r="K35" s="20" t="str">
        <f t="array" ref="K35">IFERROR(INDEX(NHAP_LIEU!$V$6:$V$590,MATCH(A35,NHAP_LIEU!$AD$6:$AD$590,0)),"")</f>
        <v>Đề xuất thực hiện toàn trình</v>
      </c>
    </row>
    <row r="36" ht="13.5" customHeight="1">
      <c r="A36" s="20">
        <v>35.0</v>
      </c>
      <c r="B36" s="20" t="str">
        <f t="array" ref="B36">IFERROR(INDEX(NHAP_LIEU!$C$6:$C$590,MATCH(A36,NHAP_LIEU!$AD$6:$AD$590,0)),"")</f>
        <v>UBND xã An Cư</v>
      </c>
      <c r="C36" s="20" t="str">
        <f t="array" ref="C36">IFERROR(INDEX(NHAP_LIEU!$E$6:$E$590,MATCH(A36,NHAP_LIEU!$AD$6:$AD$590,0)),"")</f>
        <v>1.001.612</v>
      </c>
      <c r="D36" s="20" t="str">
        <f t="array" ref="D36">IFERROR(INDEX(NHAP_LIEU!$F$6:$F$590,MATCH(A36,NHAP_LIEU!$AD$6:$AD$590,0)),"")</f>
        <v>Đăng ký thành lập hộ kinh doanh</v>
      </c>
      <c r="E36" s="20" t="str">
        <f t="array" ref="E36">IFERROR(INDEX(NHAP_LIEU!$G$6:$G$590,MATCH(A36,NHAP_LIEU!$AD$6:$AD$590,0)),"")</f>
        <v>Thành lập và hoạt động doanh nghiệp (hộ kinh doanh)</v>
      </c>
      <c r="F36" s="21">
        <f t="array" ref="F36">IFERROR(INDEX(NHAP_LIEU!$K$6:$K$590,MATCH(A36,NHAP_LIEU!$AD$6:$AD$590,0)),"")</f>
        <v>236</v>
      </c>
      <c r="G36" s="22">
        <f t="array" ref="G36">IFERROR(INDEX(NHAP_LIEU!$M$6:$M$590,MATCH(A36,NHAP_LIEU!$AD$6:$AD$590,0)),"")</f>
        <v>1</v>
      </c>
      <c r="H36" s="22">
        <f t="array" ref="H36">IFERROR(INDEX(NHAP_LIEU!$R$6:$R$590,MATCH(A36,NHAP_LIEU!$AD$6:$AD$590,0)),"")</f>
        <v>1</v>
      </c>
      <c r="I36" s="20">
        <f t="array" ref="I36">IFERROR(INDEX(NHAP_LIEU!$T$6:$T$590,MATCH(A36,NHAP_LIEU!$AD$6:$AD$590,0)),"")</f>
        <v>2</v>
      </c>
      <c r="J36" s="23">
        <f t="array" ref="J36">IFERROR(INDEX(NHAP_LIEU!$AC$6:$AC$590,MATCH(A36,NHAP_LIEU!$AD$6:$AD$590,0)),"")</f>
        <v>34.56324582</v>
      </c>
      <c r="K36" s="20" t="str">
        <f t="array" ref="K36">IFERROR(INDEX(NHAP_LIEU!$V$6:$V$590,MATCH(A36,NHAP_LIEU!$AD$6:$AD$590,0)),"")</f>
        <v>nâng cấp hệ thống  Đăng ký kinh doanh</v>
      </c>
    </row>
    <row r="37" ht="13.5" customHeight="1">
      <c r="A37" s="20">
        <v>36.0</v>
      </c>
      <c r="B37" s="20" t="str">
        <f t="array" ref="B37">IFERROR(INDEX(NHAP_LIEU!$C$6:$C$590,MATCH(A37,NHAP_LIEU!$AD$6:$AD$590,0)),"")</f>
        <v>UBND xã Bình Giang</v>
      </c>
      <c r="C37" s="20" t="str">
        <f t="array" ref="C37">IFERROR(INDEX(NHAP_LIEU!$E$6:$E$590,MATCH(A37,NHAP_LIEU!$AD$6:$AD$590,0)),"")</f>
        <v>2,002621</v>
      </c>
      <c r="D37" s="20" t="str">
        <f t="array" ref="D37">IFERROR(INDEX(NHAP_LIEU!$F$6:$F$590,MATCH(A37,NHAP_LIEU!$AD$6:$AD$590,0)),"")</f>
        <v>Đăng ký khai sinh, đăng ký thường trú, cấp thẻ bảo hiểm y tế cho trẻ em dưới 6 tuổi</v>
      </c>
      <c r="E37" s="20" t="str">
        <f t="array" ref="E37">IFERROR(INDEX(NHAP_LIEU!$G$6:$G$590,MATCH(A37,NHAP_LIEU!$AD$6:$AD$590,0)),"")</f>
        <v>Hộ tịch</v>
      </c>
      <c r="F37" s="21">
        <f t="array" ref="F37">IFERROR(INDEX(NHAP_LIEU!$K$6:$K$590,MATCH(A37,NHAP_LIEU!$AD$6:$AD$590,0)),"")</f>
        <v>223</v>
      </c>
      <c r="G37" s="22">
        <f t="array" ref="G37">IFERROR(INDEX(NHAP_LIEU!$M$6:$M$590,MATCH(A37,NHAP_LIEU!$AD$6:$AD$590,0)),"")</f>
        <v>1</v>
      </c>
      <c r="H37" s="22">
        <f t="array" ref="H37">IFERROR(INDEX(NHAP_LIEU!$R$6:$R$590,MATCH(A37,NHAP_LIEU!$AD$6:$AD$590,0)),"")</f>
        <v>1</v>
      </c>
      <c r="I37" s="20">
        <f t="array" ref="I37">IFERROR(INDEX(NHAP_LIEU!$T$6:$T$590,MATCH(A37,NHAP_LIEU!$AD$6:$AD$590,0)),"")</f>
        <v>2</v>
      </c>
      <c r="J37" s="23">
        <f t="array" ref="J37">IFERROR(INDEX(NHAP_LIEU!$AC$6:$AC$590,MATCH(A37,NHAP_LIEU!$AD$6:$AD$590,0)),"")</f>
        <v>34.53221957</v>
      </c>
      <c r="K37" s="20" t="str">
        <f t="array" ref="K37">IFERROR(INDEX(NHAP_LIEU!$V$6:$V$590,MATCH(A37,NHAP_LIEU!$AD$6:$AD$590,0)),"")</f>
        <v>Hoàn thiện Hệ thống Bộ Tư pháp</v>
      </c>
    </row>
    <row r="38" ht="13.5" customHeight="1">
      <c r="A38" s="20">
        <v>37.0</v>
      </c>
      <c r="B38" s="20" t="str">
        <f t="array" ref="B38">IFERROR(INDEX(NHAP_LIEU!$C$6:$C$590,MATCH(A38,NHAP_LIEU!$AD$6:$AD$590,0)),"")</f>
        <v>UBND xã Bình Giang</v>
      </c>
      <c r="C38" s="20" t="str">
        <f t="array" ref="C38">IFERROR(INDEX(NHAP_LIEU!$E$6:$E$590,MATCH(A38,NHAP_LIEU!$AD$6:$AD$590,0)),"")</f>
        <v>1,000894</v>
      </c>
      <c r="D38" s="20" t="str">
        <f t="array" ref="D38">IFERROR(INDEX(NHAP_LIEU!$F$6:$F$590,MATCH(A38,NHAP_LIEU!$AD$6:$AD$590,0)),"")</f>
        <v>Thủ tục đăng ký kết hôn</v>
      </c>
      <c r="E38" s="20" t="str">
        <f t="array" ref="E38">IFERROR(INDEX(NHAP_LIEU!$G$6:$G$590,MATCH(A38,NHAP_LIEU!$AD$6:$AD$590,0)),"")</f>
        <v>Hộ tịch</v>
      </c>
      <c r="F38" s="21">
        <f t="array" ref="F38">IFERROR(INDEX(NHAP_LIEU!$K$6:$K$590,MATCH(A38,NHAP_LIEU!$AD$6:$AD$590,0)),"")</f>
        <v>217</v>
      </c>
      <c r="G38" s="22">
        <f t="array" ref="G38">IFERROR(INDEX(NHAP_LIEU!$M$6:$M$590,MATCH(A38,NHAP_LIEU!$AD$6:$AD$590,0)),"")</f>
        <v>1</v>
      </c>
      <c r="H38" s="22">
        <f t="array" ref="H38">IFERROR(INDEX(NHAP_LIEU!$R$6:$R$590,MATCH(A38,NHAP_LIEU!$AD$6:$AD$590,0)),"")</f>
        <v>1</v>
      </c>
      <c r="I38" s="20">
        <f t="array" ref="I38">IFERROR(INDEX(NHAP_LIEU!$T$6:$T$590,MATCH(A38,NHAP_LIEU!$AD$6:$AD$590,0)),"")</f>
        <v>2</v>
      </c>
      <c r="J38" s="23">
        <f t="array" ref="J38">IFERROR(INDEX(NHAP_LIEU!$AC$6:$AC$590,MATCH(A38,NHAP_LIEU!$AD$6:$AD$590,0)),"")</f>
        <v>34.51789976</v>
      </c>
      <c r="K38" s="20" t="str">
        <f t="array" ref="K38">IFERROR(INDEX(NHAP_LIEU!$V$6:$V$590,MATCH(A38,NHAP_LIEU!$AD$6:$AD$590,0)),"")</f>
        <v>Hoàn thiện hệ thống Bộ tự pháp </v>
      </c>
    </row>
    <row r="39" ht="13.5" customHeight="1">
      <c r="A39" s="20">
        <v>38.0</v>
      </c>
      <c r="B39" s="20" t="str">
        <f t="array" ref="B39">IFERROR(INDEX(NHAP_LIEU!$C$6:$C$590,MATCH(A39,NHAP_LIEU!$AD$6:$AD$590,0)),"")</f>
        <v>UBND xã Long Kiến</v>
      </c>
      <c r="C39" s="20" t="str">
        <f t="array" ref="C39">IFERROR(INDEX(NHAP_LIEU!$E$6:$E$590,MATCH(A39,NHAP_LIEU!$AD$6:$AD$590,0)),"")</f>
        <v>1.013.978</v>
      </c>
      <c r="D39" s="20" t="str">
        <f t="array" ref="D39">IFERROR(INDEX(NHAP_LIEU!$F$6:$F$590,MATCH(A39,NHAP_LIEU!$AD$6:$AD$590,0)),"")</f>
        <v>Đăng ký đất đai, tài sản gắn liền với đất, cấp giấy chứng nhận quyền sử dụng đất, quyền sở hữu tài sản gắn liền với đất lần đầu đối hộ gia đình, cá nhân, cộng đồng dân cư, người gốc Việt Nam định cư ở nước ngoài</v>
      </c>
      <c r="E39" s="20" t="str">
        <f t="array" ref="E39">IFERROR(INDEX(NHAP_LIEU!$G$6:$G$590,MATCH(A39,NHAP_LIEU!$AD$6:$AD$590,0)),"")</f>
        <v>Đất đai</v>
      </c>
      <c r="F39" s="21">
        <f t="array" ref="F39">IFERROR(INDEX(NHAP_LIEU!$K$6:$K$590,MATCH(A39,NHAP_LIEU!$AD$6:$AD$590,0)),"")</f>
        <v>162</v>
      </c>
      <c r="G39" s="22">
        <f t="array" ref="G39">IFERROR(INDEX(NHAP_LIEU!$M$6:$M$590,MATCH(A39,NHAP_LIEU!$AD$6:$AD$590,0)),"")</f>
        <v>1</v>
      </c>
      <c r="H39" s="22">
        <f t="array" ref="H39">IFERROR(INDEX(NHAP_LIEU!$R$6:$R$590,MATCH(A39,NHAP_LIEU!$AD$6:$AD$590,0)),"")</f>
        <v>1</v>
      </c>
      <c r="I39" s="20">
        <f t="array" ref="I39">IFERROR(INDEX(NHAP_LIEU!$T$6:$T$590,MATCH(A39,NHAP_LIEU!$AD$6:$AD$590,0)),"")</f>
        <v>2</v>
      </c>
      <c r="J39" s="23">
        <f t="array" ref="J39">IFERROR(INDEX(NHAP_LIEU!$AC$6:$AC$590,MATCH(A39,NHAP_LIEU!$AD$6:$AD$590,0)),"")</f>
        <v>34.38663484</v>
      </c>
      <c r="K39" s="20" t="str">
        <f t="array" ref="K39">IFERROR(INDEX(NHAP_LIEU!$V$6:$V$590,MATCH(A39,NHAP_LIEU!$AD$6:$AD$590,0)),"")</f>
        <v>Cấu trúc quy trình trên hệ thống tập trung mới nhưng vẫn đảm bảo tính chính xác và thống nhất</v>
      </c>
    </row>
    <row r="40" ht="13.5" customHeight="1">
      <c r="A40" s="20">
        <v>39.0</v>
      </c>
      <c r="B40" s="20" t="str">
        <f t="array" ref="B40">IFERROR(INDEX(NHAP_LIEU!$C$6:$C$590,MATCH(A40,NHAP_LIEU!$AD$6:$AD$590,0)),"")</f>
        <v>UBND xã Cô Tô</v>
      </c>
      <c r="C40" s="20" t="str">
        <f t="array" ref="C40">IFERROR(INDEX(NHAP_LIEU!$E$6:$E$590,MATCH(A40,NHAP_LIEU!$AD$6:$AD$590,0)),"")</f>
        <v>2.000.635</v>
      </c>
      <c r="D40" s="20" t="str">
        <f t="array" ref="D40">IFERROR(INDEX(NHAP_LIEU!$F$6:$F$590,MATCH(A40,NHAP_LIEU!$AD$6:$AD$590,0)),"")</f>
        <v>Cấp bản sao Trích lục hộ tịch, bản sao Giấy khai sinh</v>
      </c>
      <c r="E40" s="20" t="str">
        <f t="array" ref="E40">IFERROR(INDEX(NHAP_LIEU!$G$6:$G$590,MATCH(A40,NHAP_LIEU!$AD$6:$AD$590,0)),"")</f>
        <v>Hộ tịch</v>
      </c>
      <c r="F40" s="21">
        <f t="array" ref="F40">IFERROR(INDEX(NHAP_LIEU!$K$6:$K$590,MATCH(A40,NHAP_LIEU!$AD$6:$AD$590,0)),"")</f>
        <v>1832</v>
      </c>
      <c r="G40" s="22">
        <f t="array" ref="G40">IFERROR(INDEX(NHAP_LIEU!$M$6:$M$590,MATCH(A40,NHAP_LIEU!$AD$6:$AD$590,0)),"")</f>
        <v>1</v>
      </c>
      <c r="H40" s="22">
        <f t="array" ref="H40">IFERROR(INDEX(NHAP_LIEU!$R$6:$R$590,MATCH(A40,NHAP_LIEU!$AD$6:$AD$590,0)),"")</f>
        <v>1</v>
      </c>
      <c r="I40" s="20">
        <f t="array" ref="I40">IFERROR(INDEX(NHAP_LIEU!$T$6:$T$590,MATCH(A40,NHAP_LIEU!$AD$6:$AD$590,0)),"")</f>
        <v>0</v>
      </c>
      <c r="J40" s="23">
        <f t="array" ref="J40">IFERROR(INDEX(NHAP_LIEU!$AC$6:$AC$590,MATCH(A40,NHAP_LIEU!$AD$6:$AD$590,0)),"")</f>
        <v>34.37231504</v>
      </c>
      <c r="K40" s="20" t="str">
        <f t="array" ref="K40">IFERROR(INDEX(NHAP_LIEU!$V$6:$V$590,MATCH(A40,NHAP_LIEU!$AD$6:$AD$590,0)),"")</f>
        <v>Tăng cường khai thác, sử dụng dữ liệu hộ tịch điện tử; tự động điền thông tin từ Cơ sở dữ liệu hộ tịch, hạn chế yêu cầu người dân cung cấp lại thông tin đã có trên hệ thống.</v>
      </c>
    </row>
    <row r="41" ht="13.5" customHeight="1">
      <c r="A41" s="20">
        <v>40.0</v>
      </c>
      <c r="B41" s="20" t="str">
        <f t="array" ref="B41">IFERROR(INDEX(NHAP_LIEU!$C$6:$C$590,MATCH(A41,NHAP_LIEU!$AD$6:$AD$590,0)),"")</f>
        <v>UBND phường Long Xuyên</v>
      </c>
      <c r="C41" s="20" t="str">
        <f t="array" ref="C41">IFERROR(INDEX(NHAP_LIEU!$E$6:$E$590,MATCH(A41,NHAP_LIEU!$AD$6:$AD$590,0)),"")</f>
        <v>2.000.884</v>
      </c>
      <c r="D41" s="20" t="str">
        <f t="array" ref="D41">IFERROR(INDEX(NHAP_LIEU!$F$6:$F$590,MATCH(A41,NHAP_LIEU!$AD$6:$AD$590,0)),"")</f>
        <v>Chứng thực chữ ký trong các giấy tờ, văn bản (áp dụng cho cả trường hợp chứng thực điểm chỉ và trường hợp người yêu cầu chứng thực không thể ký, không thể điểm chỉ được)</v>
      </c>
      <c r="E41" s="20" t="str">
        <f t="array" ref="E41">IFERROR(INDEX(NHAP_LIEU!$G$6:$G$590,MATCH(A41,NHAP_LIEU!$AD$6:$AD$590,0)),"")</f>
        <v/>
      </c>
      <c r="F41" s="21">
        <f t="array" ref="F41">IFERROR(INDEX(NHAP_LIEU!$K$6:$K$590,MATCH(A41,NHAP_LIEU!$AD$6:$AD$590,0)),"")</f>
        <v>11042</v>
      </c>
      <c r="G41" s="22">
        <f t="array" ref="G41">IFERROR(INDEX(NHAP_LIEU!$M$6:$M$590,MATCH(A41,NHAP_LIEU!$AD$6:$AD$590,0)),"")</f>
        <v>1</v>
      </c>
      <c r="H41" s="22">
        <f t="array" ref="H41">IFERROR(INDEX(NHAP_LIEU!$R$6:$R$590,MATCH(A41,NHAP_LIEU!$AD$6:$AD$590,0)),"")</f>
        <v>0</v>
      </c>
      <c r="I41" s="20">
        <f t="array" ref="I41">IFERROR(INDEX(NHAP_LIEU!$T$6:$T$590,MATCH(A41,NHAP_LIEU!$AD$6:$AD$590,0)),"")</f>
        <v>4</v>
      </c>
      <c r="J41" s="23">
        <f t="array" ref="J41">IFERROR(INDEX(NHAP_LIEU!$AC$6:$AC$590,MATCH(A41,NHAP_LIEU!$AD$6:$AD$590,0)),"")</f>
        <v>34.35322196</v>
      </c>
      <c r="K41" s="20" t="str">
        <f t="array" ref="K41">IFERROR(INDEX(NHAP_LIEU!$V$6:$V$590,MATCH(A41,NHAP_LIEU!$AD$6:$AD$590,0)),"")</f>
        <v>NÂNG CẤP TOÀN DIỆN HỆ THỐNG BỘ TƯ PHÁP, ĐẢM BẢO HỆ THỐNG ỔN ĐỊNH 24/7, TRONG TRƯỜNG HỢP LỖI ĐỀ NGHỊ XUẤT THÔNG BÁO CỤ THỂ ĐỂ ĐỊA PHƯƠNG THÔNG BÁO ĐẾN NGƯỜI DÂN. CẤU HÌNH CHỨC NĂNG TỰ CHỌN HÌNH THỨC THANH TOÁN, THANH TOÁN TRƯỚC HOẶC SAU TÙY NHU CẦU CỦA NGƯỜI DÂN</v>
      </c>
    </row>
    <row r="42" ht="13.5" customHeight="1">
      <c r="A42" s="20">
        <v>41.0</v>
      </c>
      <c r="B42" s="20" t="str">
        <f t="array" ref="B42">IFERROR(INDEX(NHAP_LIEU!$C$6:$C$590,MATCH(A42,NHAP_LIEU!$AD$6:$AD$590,0)),"")</f>
        <v>UBND xã Tây Phú</v>
      </c>
      <c r="C42" s="20" t="str">
        <f t="array" ref="C42">IFERROR(INDEX(NHAP_LIEU!$E$6:$E$590,MATCH(A42,NHAP_LIEU!$AD$6:$AD$590,0)),"")</f>
        <v>2.000.635</v>
      </c>
      <c r="D42" s="20" t="str">
        <f t="array" ref="D42">IFERROR(INDEX(NHAP_LIEU!$F$6:$F$590,MATCH(A42,NHAP_LIEU!$AD$6:$AD$590,0)),"")</f>
        <v>Cấp bản sao Trích lục hộ tịch, bản sao Giấy khai sinh</v>
      </c>
      <c r="E42" s="20" t="str">
        <f t="array" ref="E42">IFERROR(INDEX(NHAP_LIEU!$G$6:$G$590,MATCH(A42,NHAP_LIEU!$AD$6:$AD$590,0)),"")</f>
        <v>Tư pháp – Hộ tịch</v>
      </c>
      <c r="F42" s="21">
        <f t="array" ref="F42">IFERROR(INDEX(NHAP_LIEU!$K$6:$K$590,MATCH(A42,NHAP_LIEU!$AD$6:$AD$590,0)),"")</f>
        <v>971</v>
      </c>
      <c r="G42" s="22">
        <f t="array" ref="G42">IFERROR(INDEX(NHAP_LIEU!$M$6:$M$590,MATCH(A42,NHAP_LIEU!$AD$6:$AD$590,0)),"")</f>
        <v>1</v>
      </c>
      <c r="H42" s="22">
        <f t="array" ref="H42">IFERROR(INDEX(NHAP_LIEU!$R$6:$R$590,MATCH(A42,NHAP_LIEU!$AD$6:$AD$590,0)),"")</f>
        <v>1</v>
      </c>
      <c r="I42" s="20">
        <f t="array" ref="I42">IFERROR(INDEX(NHAP_LIEU!$T$6:$T$590,MATCH(A42,NHAP_LIEU!$AD$6:$AD$590,0)),"")</f>
        <v>1</v>
      </c>
      <c r="J42" s="23">
        <f t="array" ref="J42">IFERROR(INDEX(NHAP_LIEU!$AC$6:$AC$590,MATCH(A42,NHAP_LIEU!$AD$6:$AD$590,0)),"")</f>
        <v>34.31742243</v>
      </c>
      <c r="K42" s="20" t="str">
        <f t="array" ref="K42">IFERROR(INDEX(NHAP_LIEU!$V$6:$V$590,MATCH(A42,NHAP_LIEU!$AD$6:$AD$590,0)),"")</f>
        <v>Hoàn thiện thêm chức năng của cổng Bộ Tư pháp</v>
      </c>
    </row>
    <row r="43" ht="13.5" customHeight="1">
      <c r="A43" s="20">
        <v>42.0</v>
      </c>
      <c r="B43" s="20" t="str">
        <f t="array" ref="B43">IFERROR(INDEX(NHAP_LIEU!$C$6:$C$590,MATCH(A43,NHAP_LIEU!$AD$6:$AD$590,0)),"")</f>
        <v>UBND phường Bình Đức</v>
      </c>
      <c r="C43" s="20" t="str">
        <f t="array" ref="C43">IFERROR(INDEX(NHAP_LIEU!$E$6:$E$590,MATCH(A43,NHAP_LIEU!$AD$6:$AD$590,0)),"")</f>
        <v>1.004.772</v>
      </c>
      <c r="D43" s="20" t="str">
        <f t="array" ref="D43">IFERROR(INDEX(NHAP_LIEU!$F$6:$F$590,MATCH(A43,NHAP_LIEU!$AD$6:$AD$590,0)),"")</f>
        <v>Thủ tục cấp Giấy xác nhận tình trạng hôn nhân</v>
      </c>
      <c r="E43" s="20" t="str">
        <f t="array" ref="E43">IFERROR(INDEX(NHAP_LIEU!$G$6:$G$590,MATCH(A43,NHAP_LIEU!$AD$6:$AD$590,0)),"")</f>
        <v>Hộ tịch</v>
      </c>
      <c r="F43" s="21">
        <f t="array" ref="F43">IFERROR(INDEX(NHAP_LIEU!$K$6:$K$590,MATCH(A43,NHAP_LIEU!$AD$6:$AD$590,0)),"")</f>
        <v>1786</v>
      </c>
      <c r="G43" s="22">
        <f t="array" ref="G43">IFERROR(INDEX(NHAP_LIEU!$M$6:$M$590,MATCH(A43,NHAP_LIEU!$AD$6:$AD$590,0)),"")</f>
        <v>1</v>
      </c>
      <c r="H43" s="22">
        <f t="array" ref="H43">IFERROR(INDEX(NHAP_LIEU!$R$6:$R$590,MATCH(A43,NHAP_LIEU!$AD$6:$AD$590,0)),"")</f>
        <v>1</v>
      </c>
      <c r="I43" s="20" t="str">
        <f t="array" ref="I43">IFERROR(INDEX(NHAP_LIEU!$T$6:$T$590,MATCH(A43,NHAP_LIEU!$AD$6:$AD$590,0)),"")</f>
        <v/>
      </c>
      <c r="J43" s="23">
        <f t="array" ref="J43">IFERROR(INDEX(NHAP_LIEU!$AC$6:$AC$590,MATCH(A43,NHAP_LIEU!$AD$6:$AD$590,0)),"")</f>
        <v>34.26252983</v>
      </c>
      <c r="K43" s="20" t="str">
        <f t="array" ref="K43">IFERROR(INDEX(NHAP_LIEU!$V$6:$V$590,MATCH(A43,NHAP_LIEU!$AD$6:$AD$590,0)),"")</f>
        <v>tích hợp thẳng vào VNeID để tiện cho người dân khi làm hồ sơ thủ tục </v>
      </c>
    </row>
    <row r="44" ht="13.5" customHeight="1">
      <c r="A44" s="20">
        <v>43.0</v>
      </c>
      <c r="B44" s="20" t="str">
        <f t="array" ref="B44">IFERROR(INDEX(NHAP_LIEU!$C$6:$C$590,MATCH(A44,NHAP_LIEU!$AD$6:$AD$590,0)),"")</f>
        <v>UBND xã Bình An</v>
      </c>
      <c r="C44" s="20" t="str">
        <f t="array" ref="C44">IFERROR(INDEX(NHAP_LIEU!$E$6:$E$590,MATCH(A44,NHAP_LIEU!$AD$6:$AD$590,0)),"")</f>
        <v>1.004873</v>
      </c>
      <c r="D44" s="20" t="str">
        <f t="array" ref="D44">IFERROR(INDEX(NHAP_LIEU!$F$6:$F$590,MATCH(A44,NHAP_LIEU!$AD$6:$AD$590,0)),"")</f>
        <v>Thủ tục cấp Giấy xác nhận tình trạng hôn nhân</v>
      </c>
      <c r="E44" s="20" t="str">
        <f t="array" ref="E44">IFERROR(INDEX(NHAP_LIEU!$G$6:$G$590,MATCH(A44,NHAP_LIEU!$AD$6:$AD$590,0)),"")</f>
        <v>Hộ tịch </v>
      </c>
      <c r="F44" s="21">
        <f t="array" ref="F44">IFERROR(INDEX(NHAP_LIEU!$K$6:$K$590,MATCH(A44,NHAP_LIEU!$AD$6:$AD$590,0)),"")</f>
        <v>934</v>
      </c>
      <c r="G44" s="22">
        <f t="array" ref="G44">IFERROR(INDEX(NHAP_LIEU!$M$6:$M$590,MATCH(A44,NHAP_LIEU!$AD$6:$AD$590,0)),"")</f>
        <v>1</v>
      </c>
      <c r="H44" s="22">
        <f t="array" ref="H44">IFERROR(INDEX(NHAP_LIEU!$R$6:$R$590,MATCH(A44,NHAP_LIEU!$AD$6:$AD$590,0)),"")</f>
        <v>1</v>
      </c>
      <c r="I44" s="20">
        <f t="array" ref="I44">IFERROR(INDEX(NHAP_LIEU!$T$6:$T$590,MATCH(A44,NHAP_LIEU!$AD$6:$AD$590,0)),"")</f>
        <v>1</v>
      </c>
      <c r="J44" s="23">
        <f t="array" ref="J44">IFERROR(INDEX(NHAP_LIEU!$AC$6:$AC$590,MATCH(A44,NHAP_LIEU!$AD$6:$AD$590,0)),"")</f>
        <v>34.22911695</v>
      </c>
      <c r="K44" s="20" t="str">
        <f t="array" ref="K44">IFERROR(INDEX(NHAP_LIEU!$V$6:$V$590,MATCH(A44,NHAP_LIEU!$AD$6:$AD$590,0)),"")</f>
        <v>Hoàn thiện Hệ thống Bộ Tư pháp</v>
      </c>
    </row>
    <row r="45" ht="13.5" customHeight="1">
      <c r="A45" s="20">
        <v>44.0</v>
      </c>
      <c r="B45" s="20" t="str">
        <f t="array" ref="B45">IFERROR(INDEX(NHAP_LIEU!$C$6:$C$590,MATCH(A45,NHAP_LIEU!$AD$6:$AD$590,0)),"")</f>
        <v>UBND xã Bình Giang</v>
      </c>
      <c r="C45" s="20" t="str">
        <f t="array" ref="C45">IFERROR(INDEX(NHAP_LIEU!$E$6:$E$590,MATCH(A45,NHAP_LIEU!$AD$6:$AD$590,0)),"")</f>
        <v>1,006,714</v>
      </c>
      <c r="D45" s="20" t="str">
        <f t="array" ref="D45">IFERROR(INDEX(NHAP_LIEU!$F$6:$F$590,MATCH(A45,NHAP_LIEU!$AD$6:$AD$590,0)),"")</f>
        <v>Thủ tục liên thông đăng ký khai tử, xóa thường trú và hưởng mai tháng phí</v>
      </c>
      <c r="E45" s="20" t="str">
        <f t="array" ref="E45">IFERROR(INDEX(NHAP_LIEU!$G$6:$G$590,MATCH(A45,NHAP_LIEU!$AD$6:$AD$590,0)),"")</f>
        <v>Hộ tịch</v>
      </c>
      <c r="F45" s="21">
        <f t="array" ref="F45">IFERROR(INDEX(NHAP_LIEU!$K$6:$K$590,MATCH(A45,NHAP_LIEU!$AD$6:$AD$590,0)),"")</f>
        <v>20</v>
      </c>
      <c r="G45" s="22">
        <f t="array" ref="G45">IFERROR(INDEX(NHAP_LIEU!$M$6:$M$590,MATCH(A45,NHAP_LIEU!$AD$6:$AD$590,0)),"")</f>
        <v>1</v>
      </c>
      <c r="H45" s="22">
        <f t="array" ref="H45">IFERROR(INDEX(NHAP_LIEU!$R$6:$R$590,MATCH(A45,NHAP_LIEU!$AD$6:$AD$590,0)),"")</f>
        <v>1</v>
      </c>
      <c r="I45" s="20">
        <f t="array" ref="I45">IFERROR(INDEX(NHAP_LIEU!$T$6:$T$590,MATCH(A45,NHAP_LIEU!$AD$6:$AD$590,0)),"")</f>
        <v>2</v>
      </c>
      <c r="J45" s="23">
        <f t="array" ref="J45">IFERROR(INDEX(NHAP_LIEU!$AC$6:$AC$590,MATCH(A45,NHAP_LIEU!$AD$6:$AD$590,0)),"")</f>
        <v>34.0477327</v>
      </c>
      <c r="K45" s="20" t="str">
        <f t="array" ref="K45">IFERROR(INDEX(NHAP_LIEU!$V$6:$V$590,MATCH(A45,NHAP_LIEU!$AD$6:$AD$590,0)),"")</f>
        <v>Hoàn thiện hệ thống Bộ tự pháp </v>
      </c>
    </row>
    <row r="46" ht="13.5" customHeight="1">
      <c r="A46" s="20">
        <v>45.0</v>
      </c>
      <c r="B46" s="20" t="str">
        <f t="array" ref="B46">IFERROR(INDEX(NHAP_LIEU!$C$6:$C$590,MATCH(A46,NHAP_LIEU!$AD$6:$AD$590,0)),"")</f>
        <v>UBND xã Hòn Đất</v>
      </c>
      <c r="C46" s="20" t="str">
        <f t="array" ref="C46">IFERROR(INDEX(NHAP_LIEU!$E$6:$E$590,MATCH(A46,NHAP_LIEU!$AD$6:$AD$590,0)),"")</f>
        <v>1.004873</v>
      </c>
      <c r="D46" s="20" t="str">
        <f t="array" ref="D46">IFERROR(INDEX(NHAP_LIEU!$F$6:$F$590,MATCH(A46,NHAP_LIEU!$AD$6:$AD$590,0)),"")</f>
        <v>Thủ tục cấp Giấy xác nhận tình trạng hôn nhân</v>
      </c>
      <c r="E46" s="20" t="str">
        <f t="array" ref="E46">IFERROR(INDEX(NHAP_LIEU!$G$6:$G$590,MATCH(A46,NHAP_LIEU!$AD$6:$AD$590,0)),"")</f>
        <v>Hộ tịch</v>
      </c>
      <c r="F46" s="21">
        <f t="array" ref="F46">IFERROR(INDEX(NHAP_LIEU!$K$6:$K$590,MATCH(A46,NHAP_LIEU!$AD$6:$AD$590,0)),"")</f>
        <v>849</v>
      </c>
      <c r="G46" s="22">
        <f t="array" ref="G46">IFERROR(INDEX(NHAP_LIEU!$M$6:$M$590,MATCH(A46,NHAP_LIEU!$AD$6:$AD$590,0)),"")</f>
        <v>1</v>
      </c>
      <c r="H46" s="22">
        <f t="array" ref="H46">IFERROR(INDEX(NHAP_LIEU!$R$6:$R$590,MATCH(A46,NHAP_LIEU!$AD$6:$AD$590,0)),"")</f>
        <v>1</v>
      </c>
      <c r="I46" s="20">
        <f t="array" ref="I46">IFERROR(INDEX(NHAP_LIEU!$T$6:$T$590,MATCH(A46,NHAP_LIEU!$AD$6:$AD$590,0)),"")</f>
        <v>1</v>
      </c>
      <c r="J46" s="23">
        <f t="array" ref="J46">IFERROR(INDEX(NHAP_LIEU!$AC$6:$AC$590,MATCH(A46,NHAP_LIEU!$AD$6:$AD$590,0)),"")</f>
        <v>34.02625298</v>
      </c>
      <c r="K46" s="20" t="str">
        <f t="array" ref="K46">IFERROR(INDEX(NHAP_LIEU!$V$6:$V$590,MATCH(A46,NHAP_LIEU!$AD$6:$AD$590,0)),"")</f>
        <v>Đề xuất thực hiện toàn trình</v>
      </c>
    </row>
    <row r="47" ht="13.5" customHeight="1">
      <c r="A47" s="20">
        <v>46.0</v>
      </c>
      <c r="B47" s="20" t="str">
        <f t="array" ref="B47">IFERROR(INDEX(NHAP_LIEU!$C$6:$C$590,MATCH(A47,NHAP_LIEU!$AD$6:$AD$590,0)),"")</f>
        <v>UBND phường Bình Đức</v>
      </c>
      <c r="C47" s="20" t="str">
        <f t="array" ref="C47">IFERROR(INDEX(NHAP_LIEU!$E$6:$E$590,MATCH(A47,NHAP_LIEU!$AD$6:$AD$590,0)),"")</f>
        <v>2.000.884</v>
      </c>
      <c r="D47" s="20" t="str">
        <f t="array" ref="D47">IFERROR(INDEX(NHAP_LIEU!$F$6:$F$590,MATCH(A47,NHAP_LIEU!$AD$6:$AD$590,0)),"")</f>
        <v>Thủ tục chứng thực chữ ký trong các giấy tờ, văn bản (áp dụng cho cả trường hợp chứng thực điểm chỉ và trường hợp người yêu cầu chứng thực không thể ký, không thể điểm chỉ được)</v>
      </c>
      <c r="E47" s="20" t="str">
        <f t="array" ref="E47">IFERROR(INDEX(NHAP_LIEU!$G$6:$G$590,MATCH(A47,NHAP_LIEU!$AD$6:$AD$590,0)),"")</f>
        <v>Chứng thực</v>
      </c>
      <c r="F47" s="21">
        <f t="array" ref="F47">IFERROR(INDEX(NHAP_LIEU!$K$6:$K$590,MATCH(A47,NHAP_LIEU!$AD$6:$AD$590,0)),"")</f>
        <v>1639</v>
      </c>
      <c r="G47" s="22">
        <f t="array" ref="G47">IFERROR(INDEX(NHAP_LIEU!$M$6:$M$590,MATCH(A47,NHAP_LIEU!$AD$6:$AD$590,0)),"")</f>
        <v>1</v>
      </c>
      <c r="H47" s="22">
        <f t="array" ref="H47">IFERROR(INDEX(NHAP_LIEU!$R$6:$R$590,MATCH(A47,NHAP_LIEU!$AD$6:$AD$590,0)),"")</f>
        <v>1</v>
      </c>
      <c r="I47" s="20" t="str">
        <f t="array" ref="I47">IFERROR(INDEX(NHAP_LIEU!$T$6:$T$590,MATCH(A47,NHAP_LIEU!$AD$6:$AD$590,0)),"")</f>
        <v/>
      </c>
      <c r="J47" s="23">
        <f t="array" ref="J47">IFERROR(INDEX(NHAP_LIEU!$AC$6:$AC$590,MATCH(A47,NHAP_LIEU!$AD$6:$AD$590,0)),"")</f>
        <v>33.91169451</v>
      </c>
      <c r="K47" s="20" t="str">
        <f t="array" ref="K47">IFERROR(INDEX(NHAP_LIEU!$V$6:$V$590,MATCH(A47,NHAP_LIEU!$AD$6:$AD$590,0)),"")</f>
        <v/>
      </c>
    </row>
    <row r="48" ht="13.5" customHeight="1">
      <c r="A48" s="20">
        <v>47.0</v>
      </c>
      <c r="B48" s="20" t="str">
        <f t="array" ref="B48">IFERROR(INDEX(NHAP_LIEU!$C$6:$C$590,MATCH(A48,NHAP_LIEU!$AD$6:$AD$590,0)),"")</f>
        <v>UBND xã Bình An</v>
      </c>
      <c r="C48" s="20" t="str">
        <f t="array" ref="C48">IFERROR(INDEX(NHAP_LIEU!$E$6:$E$590,MATCH(A48,NHAP_LIEU!$AD$6:$AD$590,0)),"")</f>
        <v>2.002621</v>
      </c>
      <c r="D48" s="20" t="str">
        <f t="array" ref="D48">IFERROR(INDEX(NHAP_LIEU!$F$6:$F$590,MATCH(A48,NHAP_LIEU!$AD$6:$AD$590,0)),"")</f>
        <v>Đăng ký khai sinh, đăng ký thường trú, cấp thẻ bảo hiểm y tế cho trẻ em dưới 6 tuổi</v>
      </c>
      <c r="E48" s="20" t="str">
        <f t="array" ref="E48">IFERROR(INDEX(NHAP_LIEU!$G$6:$G$590,MATCH(A48,NHAP_LIEU!$AD$6:$AD$590,0)),"")</f>
        <v>Hộ tịch - Đăng ký thường trú - Quản lý thu, Sổ - thẻ</v>
      </c>
      <c r="F48" s="21">
        <f t="array" ref="F48">IFERROR(INDEX(NHAP_LIEU!$K$6:$K$590,MATCH(A48,NHAP_LIEU!$AD$6:$AD$590,0)),"")</f>
        <v>735</v>
      </c>
      <c r="G48" s="22">
        <f t="array" ref="G48">IFERROR(INDEX(NHAP_LIEU!$M$6:$M$590,MATCH(A48,NHAP_LIEU!$AD$6:$AD$590,0)),"")</f>
        <v>1</v>
      </c>
      <c r="H48" s="22">
        <f t="array" ref="H48">IFERROR(INDEX(NHAP_LIEU!$R$6:$R$590,MATCH(A48,NHAP_LIEU!$AD$6:$AD$590,0)),"")</f>
        <v>1</v>
      </c>
      <c r="I48" s="20">
        <f t="array" ref="I48">IFERROR(INDEX(NHAP_LIEU!$T$6:$T$590,MATCH(A48,NHAP_LIEU!$AD$6:$AD$590,0)),"")</f>
        <v>1</v>
      </c>
      <c r="J48" s="23">
        <f t="array" ref="J48">IFERROR(INDEX(NHAP_LIEU!$AC$6:$AC$590,MATCH(A48,NHAP_LIEU!$AD$6:$AD$590,0)),"")</f>
        <v>33.75417661</v>
      </c>
      <c r="K48" s="20" t="str">
        <f t="array" ref="K48">IFERROR(INDEX(NHAP_LIEU!$V$6:$V$590,MATCH(A48,NHAP_LIEU!$AD$6:$AD$590,0)),"")</f>
        <v>Hoàn thiện Hệ thống Bộ Tư pháp</v>
      </c>
    </row>
    <row r="49" ht="13.5" customHeight="1">
      <c r="A49" s="20">
        <v>48.0</v>
      </c>
      <c r="B49" s="20" t="str">
        <f t="array" ref="B49">IFERROR(INDEX(NHAP_LIEU!$C$6:$C$590,MATCH(A49,NHAP_LIEU!$AD$6:$AD$590,0)),"")</f>
        <v>UBND xã Thạnh Hưng</v>
      </c>
      <c r="C49" s="20" t="str">
        <f t="array" ref="C49">IFERROR(INDEX(NHAP_LIEU!$E$6:$E$590,MATCH(A49,NHAP_LIEU!$AD$6:$AD$590,0)),"")</f>
        <v>1.004873</v>
      </c>
      <c r="D49" s="20" t="str">
        <f t="array" ref="D49">IFERROR(INDEX(NHAP_LIEU!$F$6:$F$590,MATCH(A49,NHAP_LIEU!$AD$6:$AD$590,0)),"")</f>
        <v>Thủ tục cấp Giấy xác nhận tình trạng hôn nhân</v>
      </c>
      <c r="E49" s="20" t="str">
        <f t="array" ref="E49">IFERROR(INDEX(NHAP_LIEU!$G$6:$G$590,MATCH(A49,NHAP_LIEU!$AD$6:$AD$590,0)),"")</f>
        <v>hộ tịch</v>
      </c>
      <c r="F49" s="21">
        <f t="array" ref="F49">IFERROR(INDEX(NHAP_LIEU!$K$6:$K$590,MATCH(A49,NHAP_LIEU!$AD$6:$AD$590,0)),"")</f>
        <v>688</v>
      </c>
      <c r="G49" s="22">
        <f t="array" ref="G49">IFERROR(INDEX(NHAP_LIEU!$M$6:$M$590,MATCH(A49,NHAP_LIEU!$AD$6:$AD$590,0)),"")</f>
        <v>1</v>
      </c>
      <c r="H49" s="22">
        <f t="array" ref="H49">IFERROR(INDEX(NHAP_LIEU!$R$6:$R$590,MATCH(A49,NHAP_LIEU!$AD$6:$AD$590,0)),"")</f>
        <v>1</v>
      </c>
      <c r="I49" s="20">
        <f t="array" ref="I49">IFERROR(INDEX(NHAP_LIEU!$T$6:$T$590,MATCH(A49,NHAP_LIEU!$AD$6:$AD$590,0)),"")</f>
        <v>1</v>
      </c>
      <c r="J49" s="23">
        <f t="array" ref="J49">IFERROR(INDEX(NHAP_LIEU!$AC$6:$AC$590,MATCH(A49,NHAP_LIEU!$AD$6:$AD$590,0)),"")</f>
        <v>33.64200477</v>
      </c>
      <c r="K49" s="20" t="str">
        <f t="array" ref="K49">IFERROR(INDEX(NHAP_LIEU!$V$6:$V$590,MATCH(A49,NHAP_LIEU!$AD$6:$AD$590,0)),"")</f>
        <v>Thực hiện toàn trình</v>
      </c>
    </row>
    <row r="50" ht="13.5" customHeight="1">
      <c r="A50" s="20">
        <v>49.0</v>
      </c>
      <c r="B50" s="20" t="str">
        <f t="array" ref="B50">IFERROR(INDEX(NHAP_LIEU!$C$6:$C$590,MATCH(A50,NHAP_LIEU!$AD$6:$AD$590,0)),"")</f>
        <v>UBND xã Vĩnh Thuận</v>
      </c>
      <c r="C50" s="20" t="str">
        <f t="array" ref="C50">IFERROR(INDEX(NHAP_LIEU!$E$6:$E$590,MATCH(A50,NHAP_LIEU!$AD$6:$AD$590,0)),"")</f>
        <v>2.000.635</v>
      </c>
      <c r="D50" s="20" t="str">
        <f t="array" ref="D50">IFERROR(INDEX(NHAP_LIEU!$F$6:$F$590,MATCH(A50,NHAP_LIEU!$AD$6:$AD$590,0)),"")</f>
        <v>Cấp bản sao Trích lục hộ tịch, bản sao Giấy khai sinh</v>
      </c>
      <c r="E50" s="20" t="str">
        <f t="array" ref="E50">IFERROR(INDEX(NHAP_LIEU!$G$6:$G$590,MATCH(A50,NHAP_LIEU!$AD$6:$AD$590,0)),"")</f>
        <v>Hộ tịch</v>
      </c>
      <c r="F50" s="21">
        <f t="array" ref="F50">IFERROR(INDEX(NHAP_LIEU!$K$6:$K$590,MATCH(A50,NHAP_LIEU!$AD$6:$AD$590,0)),"")</f>
        <v>1499</v>
      </c>
      <c r="G50" s="22">
        <f t="array" ref="G50">IFERROR(INDEX(NHAP_LIEU!$M$6:$M$590,MATCH(A50,NHAP_LIEU!$AD$6:$AD$590,0)),"")</f>
        <v>1</v>
      </c>
      <c r="H50" s="22">
        <f t="array" ref="H50">IFERROR(INDEX(NHAP_LIEU!$R$6:$R$590,MATCH(A50,NHAP_LIEU!$AD$6:$AD$590,0)),"")</f>
        <v>1</v>
      </c>
      <c r="I50" s="20" t="str">
        <f t="array" ref="I50">IFERROR(INDEX(NHAP_LIEU!$T$6:$T$590,MATCH(A50,NHAP_LIEU!$AD$6:$AD$590,0)),"")</f>
        <v/>
      </c>
      <c r="J50" s="23">
        <f t="array" ref="J50">IFERROR(INDEX(NHAP_LIEU!$AC$6:$AC$590,MATCH(A50,NHAP_LIEU!$AD$6:$AD$590,0)),"")</f>
        <v>33.57756563</v>
      </c>
      <c r="K50" s="20" t="str">
        <f t="array" ref="K50">IFERROR(INDEX(NHAP_LIEU!$V$6:$V$590,MATCH(A50,NHAP_LIEU!$AD$6:$AD$590,0)),"")</f>
        <v/>
      </c>
    </row>
    <row r="51" ht="13.5" customHeight="1">
      <c r="A51" s="77">
        <v>50.0</v>
      </c>
      <c r="B51" s="77" t="s">
        <v>160</v>
      </c>
      <c r="C51" s="20" t="str">
        <f t="array" ref="C51">IFERROR(INDEX(NHAP_LIEU!$E$6:$E$590,MATCH(A51,NHAP_LIEU!$AD$6:$AD$590,0)),"")</f>
        <v>2.000884</v>
      </c>
      <c r="D51" s="20" t="str">
        <f t="array" ref="D51">IFERROR(INDEX(NHAP_LIEU!$F$6:$F$590,MATCH(A51,NHAP_LIEU!$AD$6:$AD$590,0)),"")</f>
        <v>Chứng thực chữ ký trong các giấy 
tờ, văn bản (áp dụng cho cả trường 
hợp chứng thực điểm chỉ và trường
 hợp người yêu cầu chứng thực 
không thể ký, không thể điểm chỉ 
được)</v>
      </c>
      <c r="E51" s="20" t="str">
        <f t="array" ref="E51">IFERROR(INDEX(NHAP_LIEU!$G$6:$G$590,MATCH(A51,NHAP_LIEU!$AD$6:$AD$590,0)),"")</f>
        <v>Chứng thực</v>
      </c>
      <c r="F51" s="21">
        <f t="array" ref="F51">IFERROR(INDEX(NHAP_LIEU!$K$6:$K$590,MATCH(A51,NHAP_LIEU!$AD$6:$AD$590,0)),"")</f>
        <v>1480</v>
      </c>
      <c r="G51" s="22">
        <f t="array" ref="G51">IFERROR(INDEX(NHAP_LIEU!$M$6:$M$590,MATCH(A51,NHAP_LIEU!$AD$6:$AD$590,0)),"")</f>
        <v>1</v>
      </c>
      <c r="H51" s="22">
        <f t="array" ref="H51">IFERROR(INDEX(NHAP_LIEU!$R$6:$R$590,MATCH(A51,NHAP_LIEU!$AD$6:$AD$590,0)),"")</f>
        <v>1</v>
      </c>
      <c r="I51" s="20">
        <f t="array" ref="I51">IFERROR(INDEX(NHAP_LIEU!$T$6:$T$590,MATCH(A51,NHAP_LIEU!$AD$6:$AD$590,0)),"")</f>
        <v>0</v>
      </c>
      <c r="J51" s="23">
        <f t="array" ref="J51">IFERROR(INDEX(NHAP_LIEU!$AC$6:$AC$590,MATCH(A51,NHAP_LIEU!$AD$6:$AD$590,0)),"")</f>
        <v>33.53221957</v>
      </c>
      <c r="K51" s="20" t="str">
        <f t="array" ref="K51">IFERROR(INDEX(NHAP_LIEU!$V$6:$V$590,MATCH(A51,NHAP_LIEU!$AD$6:$AD$590,0)),"")</f>
        <v>DVC trực tuyến toàn trình</v>
      </c>
    </row>
    <row r="52" ht="13.5" customHeight="1">
      <c r="A52" s="77">
        <v>51.0</v>
      </c>
      <c r="B52" s="77" t="s">
        <v>160</v>
      </c>
      <c r="C52" s="20" t="str">
        <f t="array" ref="C52">IFERROR(INDEX(NHAP_LIEU!$E$6:$E$590,MATCH(A52,NHAP_LIEU!$AD$6:$AD$590,0)),"")</f>
        <v>2.002.621</v>
      </c>
      <c r="D52" s="20" t="str">
        <f t="array" ref="D52">IFERROR(INDEX(NHAP_LIEU!$F$6:$F$590,MATCH(A52,NHAP_LIEU!$AD$6:$AD$590,0)),"")</f>
        <v>Đăng ký khai sinh, đăng ký thường trú, cấp thẻ bảo hiểm y tế cho trẻ em dưới 6 tuổi</v>
      </c>
      <c r="E52" s="20" t="str">
        <f t="array" ref="E52">IFERROR(INDEX(NHAP_LIEU!$G$6:$G$590,MATCH(A52,NHAP_LIEU!$AD$6:$AD$590,0)),"")</f>
        <v>
Hộ tịch - Đăng ký thường trú - Quản lý thu, Sổ - thẻ</v>
      </c>
      <c r="F52" s="21">
        <f t="array" ref="F52">IFERROR(INDEX(NHAP_LIEU!$K$6:$K$590,MATCH(A52,NHAP_LIEU!$AD$6:$AD$590,0)),"")</f>
        <v>614</v>
      </c>
      <c r="G52" s="22">
        <f t="array" ref="G52">IFERROR(INDEX(NHAP_LIEU!$M$6:$M$590,MATCH(A52,NHAP_LIEU!$AD$6:$AD$590,0)),"")</f>
        <v>1</v>
      </c>
      <c r="H52" s="22">
        <f t="array" ref="H52">IFERROR(INDEX(NHAP_LIEU!$R$6:$R$590,MATCH(A52,NHAP_LIEU!$AD$6:$AD$590,0)),"")</f>
        <v>1</v>
      </c>
      <c r="I52" s="20">
        <f t="array" ref="I52">IFERROR(INDEX(NHAP_LIEU!$T$6:$T$590,MATCH(A52,NHAP_LIEU!$AD$6:$AD$590,0)),"")</f>
        <v>1</v>
      </c>
      <c r="J52" s="23">
        <f t="array" ref="J52">IFERROR(INDEX(NHAP_LIEU!$AC$6:$AC$590,MATCH(A52,NHAP_LIEU!$AD$6:$AD$590,0)),"")</f>
        <v>33.46539379</v>
      </c>
      <c r="K52" s="20" t="str">
        <f t="array" ref="K52">IFERROR(INDEX(NHAP_LIEU!$V$6:$V$590,MATCH(A52,NHAP_LIEU!$AD$6:$AD$590,0)),"")</f>
        <v>nâng lên thực hiện trực tuyến toàn trình</v>
      </c>
    </row>
    <row r="53" ht="13.5" customHeight="1">
      <c r="A53" s="77">
        <v>52.0</v>
      </c>
      <c r="B53" s="77" t="s">
        <v>160</v>
      </c>
      <c r="C53" s="20" t="str">
        <f t="array" ref="C53">IFERROR(INDEX(NHAP_LIEU!$E$6:$E$590,MATCH(A53,NHAP_LIEU!$AD$6:$AD$590,0)),"")</f>
        <v>2.002621</v>
      </c>
      <c r="D53" s="20" t="str">
        <f t="array" ref="D53">IFERROR(INDEX(NHAP_LIEU!$F$6:$F$590,MATCH(A53,NHAP_LIEU!$AD$6:$AD$590,0)),"")</f>
        <v>Đăng ký khai sinh, đăng ký thường trú, cấp thẻ bảo hiểm y tế cho trẻ em dưới 6 tuổi</v>
      </c>
      <c r="E53" s="20" t="str">
        <f t="array" ref="E53">IFERROR(INDEX(NHAP_LIEU!$G$6:$G$590,MATCH(A53,NHAP_LIEU!$AD$6:$AD$590,0)),"")</f>
        <v>Hộ tịch - Đăng ký thường trú - Quản lý thu, Sổ - thẻ</v>
      </c>
      <c r="F53" s="21">
        <f t="array" ref="F53">IFERROR(INDEX(NHAP_LIEU!$K$6:$K$590,MATCH(A53,NHAP_LIEU!$AD$6:$AD$590,0)),"")</f>
        <v>592</v>
      </c>
      <c r="G53" s="22">
        <f t="array" ref="G53">IFERROR(INDEX(NHAP_LIEU!$M$6:$M$590,MATCH(A53,NHAP_LIEU!$AD$6:$AD$590,0)),"")</f>
        <v>1</v>
      </c>
      <c r="H53" s="22">
        <f t="array" ref="H53">IFERROR(INDEX(NHAP_LIEU!$R$6:$R$590,MATCH(A53,NHAP_LIEU!$AD$6:$AD$590,0)),"")</f>
        <v>1</v>
      </c>
      <c r="I53" s="20">
        <f t="array" ref="I53">IFERROR(INDEX(NHAP_LIEU!$T$6:$T$590,MATCH(A53,NHAP_LIEU!$AD$6:$AD$590,0)),"")</f>
        <v>1</v>
      </c>
      <c r="J53" s="23">
        <f t="array" ref="J53">IFERROR(INDEX(NHAP_LIEU!$AC$6:$AC$590,MATCH(A53,NHAP_LIEU!$AD$6:$AD$590,0)),"")</f>
        <v>33.41288783</v>
      </c>
      <c r="K53" s="20" t="str">
        <f t="array" ref="K53">IFERROR(INDEX(NHAP_LIEU!$V$6:$V$590,MATCH(A53,NHAP_LIEU!$AD$6:$AD$590,0)),"")</f>
        <v>Ổn định dữ liệu liên thông giữa các hệ thống; ưu tiên sử dụng dữ liệu điện tử thay hồ sơ giấy; khắc phục tình trạng gián đoạn kết nối với Công an và BHXH</v>
      </c>
    </row>
    <row r="54" ht="13.5" customHeight="1">
      <c r="A54" s="77">
        <v>53.0</v>
      </c>
      <c r="B54" s="77" t="s">
        <v>160</v>
      </c>
      <c r="C54" s="20" t="str">
        <f t="array" ref="C54">IFERROR(INDEX(NHAP_LIEU!$E$6:$E$590,MATCH(A54,NHAP_LIEU!$AD$6:$AD$590,0)),"")</f>
        <v>1.000.894</v>
      </c>
      <c r="D54" s="20" t="str">
        <f t="array" ref="D54">IFERROR(INDEX(NHAP_LIEU!$F$6:$F$590,MATCH(A54,NHAP_LIEU!$AD$6:$AD$590,0)),"")</f>
        <v>Thủ tục đăng ký kết hôn</v>
      </c>
      <c r="E54" s="20" t="str">
        <f t="array" ref="E54">IFERROR(INDEX(NHAP_LIEU!$G$6:$G$590,MATCH(A54,NHAP_LIEU!$AD$6:$AD$590,0)),"")</f>
        <v>Hộ tịch</v>
      </c>
      <c r="F54" s="21">
        <f t="array" ref="F54">IFERROR(INDEX(NHAP_LIEU!$K$6:$K$590,MATCH(A54,NHAP_LIEU!$AD$6:$AD$590,0)),"")</f>
        <v>521</v>
      </c>
      <c r="G54" s="22">
        <f t="array" ref="G54">IFERROR(INDEX(NHAP_LIEU!$M$6:$M$590,MATCH(A54,NHAP_LIEU!$AD$6:$AD$590,0)),"")</f>
        <v>1</v>
      </c>
      <c r="H54" s="22">
        <f t="array" ref="H54">IFERROR(INDEX(NHAP_LIEU!$R$6:$R$590,MATCH(A54,NHAP_LIEU!$AD$6:$AD$590,0)),"")</f>
        <v>1</v>
      </c>
      <c r="I54" s="20">
        <f t="array" ref="I54">IFERROR(INDEX(NHAP_LIEU!$T$6:$T$590,MATCH(A54,NHAP_LIEU!$AD$6:$AD$590,0)),"")</f>
        <v>1</v>
      </c>
      <c r="J54" s="23">
        <f t="array" ref="J54">IFERROR(INDEX(NHAP_LIEU!$AC$6:$AC$590,MATCH(A54,NHAP_LIEU!$AD$6:$AD$590,0)),"")</f>
        <v>33.33940604</v>
      </c>
      <c r="K54" s="20" t="str">
        <f t="array" ref="K54">IFERROR(INDEX(NHAP_LIEU!$V$6:$V$590,MATCH(A54,NHAP_LIEU!$AD$6:$AD$590,0)),"")</f>
        <v/>
      </c>
    </row>
    <row r="55" ht="13.5" customHeight="1">
      <c r="A55" s="77">
        <v>54.0</v>
      </c>
      <c r="B55" s="77" t="s">
        <v>160</v>
      </c>
      <c r="C55" s="20" t="str">
        <f t="array" ref="C55">IFERROR(INDEX(NHAP_LIEU!$E$6:$E$590,MATCH(A55,NHAP_LIEU!$AD$6:$AD$590,0)),"")</f>
        <v>2,00,635</v>
      </c>
      <c r="D55" s="20" t="str">
        <f t="array" ref="D55">IFERROR(INDEX(NHAP_LIEU!$F$6:$F$590,MATCH(A55,NHAP_LIEU!$AD$6:$AD$590,0)),"")</f>
        <v>cấp bản sao Trích lục hộ tịch</v>
      </c>
      <c r="E55" s="20" t="str">
        <f t="array" ref="E55">IFERROR(INDEX(NHAP_LIEU!$G$6:$G$590,MATCH(A55,NHAP_LIEU!$AD$6:$AD$590,0)),"")</f>
        <v>Hộ tịch</v>
      </c>
      <c r="F55" s="21">
        <f t="array" ref="F55">IFERROR(INDEX(NHAP_LIEU!$K$6:$K$590,MATCH(A55,NHAP_LIEU!$AD$6:$AD$590,0)),"")</f>
        <v>542</v>
      </c>
      <c r="G55" s="22">
        <f t="array" ref="G55">IFERROR(INDEX(NHAP_LIEU!$M$6:$M$590,MATCH(A55,NHAP_LIEU!$AD$6:$AD$590,0)),"")</f>
        <v>1</v>
      </c>
      <c r="H55" s="22">
        <f t="array" ref="H55">IFERROR(INDEX(NHAP_LIEU!$R$6:$R$590,MATCH(A55,NHAP_LIEU!$AD$6:$AD$590,0)),"")</f>
        <v>1</v>
      </c>
      <c r="I55" s="20">
        <f t="array" ref="I55">IFERROR(INDEX(NHAP_LIEU!$T$6:$T$590,MATCH(A55,NHAP_LIEU!$AD$6:$AD$590,0)),"")</f>
        <v>1</v>
      </c>
      <c r="J55" s="23">
        <f t="array" ref="J55">IFERROR(INDEX(NHAP_LIEU!$AC$6:$AC$590,MATCH(A55,NHAP_LIEU!$AD$6:$AD$590,0)),"")</f>
        <v>33.29355609</v>
      </c>
      <c r="K55" s="20" t="str">
        <f t="array" ref="K55">IFERROR(INDEX(NHAP_LIEU!$V$6:$V$590,MATCH(A55,NHAP_LIEU!$AD$6:$AD$590,0)),"")</f>
        <v>Hoàn thiện hệ thống cho liên thông cải chính và bổ sung hộ tịch phi địa giới hành chính</v>
      </c>
    </row>
    <row r="56" ht="13.5" customHeight="1">
      <c r="A56" s="77">
        <v>55.0</v>
      </c>
      <c r="B56" s="20" t="str">
        <f t="array" ref="B56">IFERROR(INDEX(NHAP_LIEU!$C$6:$C$590,MATCH(A56,NHAP_LIEU!$AD$6:$AD$590,0)),"")</f>
        <v>UBND xã Ngọc Chúc</v>
      </c>
      <c r="C56" s="20" t="str">
        <f t="array" ref="C56">IFERROR(INDEX(NHAP_LIEU!$E$6:$E$590,MATCH(A56,NHAP_LIEU!$AD$6:$AD$590,0)),"")</f>
        <v>1.004873</v>
      </c>
      <c r="D56" s="20" t="str">
        <f t="array" ref="D56">IFERROR(INDEX(NHAP_LIEU!$F$6:$F$590,MATCH(A56,NHAP_LIEU!$AD$6:$AD$590,0)),"")</f>
        <v>Thủ tục cấp Giấy xác nhận tình trạng hôn nhân</v>
      </c>
      <c r="E56" s="20" t="str">
        <f t="array" ref="E56">IFERROR(INDEX(NHAP_LIEU!$G$6:$G$590,MATCH(A56,NHAP_LIEU!$AD$6:$AD$590,0)),"")</f>
        <v>Hộ tịch</v>
      </c>
      <c r="F56" s="21">
        <f t="array" ref="F56">IFERROR(INDEX(NHAP_LIEU!$K$6:$K$590,MATCH(A56,NHAP_LIEU!$AD$6:$AD$590,0)),"")</f>
        <v>502</v>
      </c>
      <c r="G56" s="22">
        <f t="array" ref="G56">IFERROR(INDEX(NHAP_LIEU!$M$6:$M$590,MATCH(A56,NHAP_LIEU!$AD$6:$AD$590,0)),"")</f>
        <v>1</v>
      </c>
      <c r="H56" s="22">
        <f t="array" ref="H56">IFERROR(INDEX(NHAP_LIEU!$R$6:$R$590,MATCH(A56,NHAP_LIEU!$AD$6:$AD$590,0)),"")</f>
        <v>1</v>
      </c>
      <c r="I56" s="20">
        <f t="array" ref="I56">IFERROR(INDEX(NHAP_LIEU!$T$6:$T$590,MATCH(A56,NHAP_LIEU!$AD$6:$AD$590,0)),"")</f>
        <v>1</v>
      </c>
      <c r="J56" s="23">
        <f t="array" ref="J56">IFERROR(INDEX(NHAP_LIEU!$AC$6:$AC$590,MATCH(A56,NHAP_LIEU!$AD$6:$AD$590,0)),"")</f>
        <v>33.19809069</v>
      </c>
      <c r="K56" s="20" t="str">
        <f t="array" ref="K56">IFERROR(INDEX(NHAP_LIEU!$V$6:$V$590,MATCH(A56,NHAP_LIEU!$AD$6:$AD$590,0)),"")</f>
        <v/>
      </c>
    </row>
    <row r="57" ht="13.5" customHeight="1">
      <c r="A57" s="89"/>
      <c r="B57" s="89" t="s">
        <v>159</v>
      </c>
      <c r="C57" s="77">
        <v>2000815.0</v>
      </c>
      <c r="D57" s="77" t="s">
        <v>436</v>
      </c>
      <c r="E57" s="77" t="s">
        <v>437</v>
      </c>
      <c r="F57" s="119">
        <f t="array" ref="F57">IFERROR(INDEX(NHAP_LIEU!$K$6:$K$590,MATCH(A57,NHAP_LIEU!$AD$6:$AD$590,0)),"")</f>
        <v>1120</v>
      </c>
      <c r="G57" s="122">
        <f t="array" ref="G57">IFERROR(INDEX(NHAP_LIEU!$M$6:$M$590,MATCH(A57,NHAP_LIEU!$AD$6:$AD$590,0)),"")</f>
        <v>0.99375</v>
      </c>
      <c r="H57" s="122">
        <f t="array" ref="H57">IFERROR(INDEX(NHAP_LIEU!$R$6:$R$590,MATCH(A57,NHAP_LIEU!$AD$6:$AD$590,0)),"")</f>
        <v>1</v>
      </c>
      <c r="I57" s="74">
        <f t="array" ref="I57">IFERROR(INDEX(NHAP_LIEU!$T$6:$T$590,MATCH(A57,NHAP_LIEU!$AD$6:$AD$590,0)),"")</f>
        <v>0</v>
      </c>
      <c r="J57" s="124" t="str">
        <f t="array" ref="J57">IFERROR(INDEX(NHAP_LIEU!$AC$6:$AC$590,MATCH(A57,NHAP_LIEU!$AD$6:$AD$590,0)),"")</f>
        <v>Có</v>
      </c>
      <c r="K57" s="77" t="s">
        <v>441</v>
      </c>
    </row>
    <row r="58" ht="13.5" customHeight="1">
      <c r="A58" s="89"/>
      <c r="B58" s="89" t="s">
        <v>442</v>
      </c>
      <c r="C58" s="89">
        <v>2000884.0</v>
      </c>
      <c r="D58" s="89" t="s">
        <v>443</v>
      </c>
      <c r="E58" s="89" t="s">
        <v>444</v>
      </c>
      <c r="F58" s="119">
        <f t="array" ref="F58">IFERROR(INDEX(NHAP_LIEU!$K$6:$K$590,MATCH(A58,NHAP_LIEU!$AD$6:$AD$590,0)),"")</f>
        <v>1120</v>
      </c>
      <c r="G58" s="122">
        <f t="array" ref="G58">IFERROR(INDEX(NHAP_LIEU!$M$6:$M$590,MATCH(A58,NHAP_LIEU!$AD$6:$AD$590,0)),"")</f>
        <v>0.99375</v>
      </c>
      <c r="H58" s="122">
        <f t="array" ref="H58">IFERROR(INDEX(NHAP_LIEU!$R$6:$R$590,MATCH(A58,NHAP_LIEU!$AD$6:$AD$590,0)),"")</f>
        <v>1</v>
      </c>
      <c r="I58" s="74">
        <f t="array" ref="I58">IFERROR(INDEX(NHAP_LIEU!$T$6:$T$590,MATCH(A58,NHAP_LIEU!$AD$6:$AD$590,0)),"")</f>
        <v>0</v>
      </c>
      <c r="J58" s="124" t="str">
        <f t="array" ref="J58">IFERROR(INDEX(NHAP_LIEU!$AC$6:$AC$590,MATCH(A58,NHAP_LIEU!$AD$6:$AD$590,0)),"")</f>
        <v>Có</v>
      </c>
      <c r="K58" s="74" t="str">
        <f t="array" ref="K58">IFERROR(INDEX(NHAP_LIEU!$V$6:$V$590,MATCH(A58,NHAP_LIEU!$AD$6:$AD$590,0)),"")</f>
        <v/>
      </c>
    </row>
    <row r="59" ht="13.5" customHeight="1">
      <c r="A59" s="89"/>
      <c r="B59" s="89" t="s">
        <v>442</v>
      </c>
      <c r="C59" s="125">
        <v>2000635.0</v>
      </c>
      <c r="D59" s="126" t="s">
        <v>445</v>
      </c>
      <c r="E59" s="126" t="s">
        <v>185</v>
      </c>
      <c r="F59" s="119">
        <f t="array" ref="F59">IFERROR(INDEX(NHAP_LIEU!$K$6:$K$590,MATCH(A59,NHAP_LIEU!$AD$6:$AD$590,0)),"")</f>
        <v>1120</v>
      </c>
      <c r="G59" s="122">
        <f t="array" ref="G59">IFERROR(INDEX(NHAP_LIEU!$M$6:$M$590,MATCH(A59,NHAP_LIEU!$AD$6:$AD$590,0)),"")</f>
        <v>0.99375</v>
      </c>
      <c r="H59" s="122">
        <f t="array" ref="H59">IFERROR(INDEX(NHAP_LIEU!$R$6:$R$590,MATCH(A59,NHAP_LIEU!$AD$6:$AD$590,0)),"")</f>
        <v>1</v>
      </c>
      <c r="I59" s="74">
        <f t="array" ref="I59">IFERROR(INDEX(NHAP_LIEU!$T$6:$T$590,MATCH(A59,NHAP_LIEU!$AD$6:$AD$590,0)),"")</f>
        <v>0</v>
      </c>
      <c r="J59" s="124" t="str">
        <f t="array" ref="J59">IFERROR(INDEX(NHAP_LIEU!$AC$6:$AC$590,MATCH(A59,NHAP_LIEU!$AD$6:$AD$590,0)),"")</f>
        <v>Có</v>
      </c>
      <c r="K59" s="74" t="str">
        <f t="array" ref="K59">IFERROR(INDEX(NHAP_LIEU!$V$6:$V$590,MATCH(A59,NHAP_LIEU!$AD$6:$AD$590,0)),"")</f>
        <v/>
      </c>
    </row>
    <row r="60" ht="13.5" customHeight="1">
      <c r="A60" s="89"/>
      <c r="B60" s="89" t="s">
        <v>442</v>
      </c>
      <c r="C60" s="89">
        <v>1004772.0</v>
      </c>
      <c r="D60" s="89" t="s">
        <v>183</v>
      </c>
      <c r="E60" s="89" t="s">
        <v>185</v>
      </c>
      <c r="F60" s="119">
        <f t="array" ref="F60">IFERROR(INDEX(NHAP_LIEU!$K$6:$K$590,MATCH(A60,NHAP_LIEU!$AD$6:$AD$590,0)),"")</f>
        <v>1120</v>
      </c>
      <c r="G60" s="122">
        <f t="array" ref="G60">IFERROR(INDEX(NHAP_LIEU!$M$6:$M$590,MATCH(A60,NHAP_LIEU!$AD$6:$AD$590,0)),"")</f>
        <v>0.99375</v>
      </c>
      <c r="H60" s="122">
        <f t="array" ref="H60">IFERROR(INDEX(NHAP_LIEU!$R$6:$R$590,MATCH(A60,NHAP_LIEU!$AD$6:$AD$590,0)),"")</f>
        <v>1</v>
      </c>
      <c r="I60" s="74">
        <f t="array" ref="I60">IFERROR(INDEX(NHAP_LIEU!$T$6:$T$590,MATCH(A60,NHAP_LIEU!$AD$6:$AD$590,0)),"")</f>
        <v>0</v>
      </c>
      <c r="J60" s="124" t="str">
        <f t="array" ref="J60">IFERROR(INDEX(NHAP_LIEU!$AC$6:$AC$590,MATCH(A60,NHAP_LIEU!$AD$6:$AD$590,0)),"")</f>
        <v>Có</v>
      </c>
      <c r="K60" s="74" t="str">
        <f t="array" ref="K60">IFERROR(INDEX(NHAP_LIEU!$V$6:$V$590,MATCH(A60,NHAP_LIEU!$AD$6:$AD$590,0)),"")</f>
        <v/>
      </c>
    </row>
    <row r="61" ht="13.5" customHeight="1">
      <c r="A61" s="89"/>
      <c r="B61" s="89" t="s">
        <v>442</v>
      </c>
      <c r="C61" s="125">
        <v>1014027.0</v>
      </c>
      <c r="D61" s="128" t="s">
        <v>224</v>
      </c>
      <c r="E61" s="126" t="s">
        <v>226</v>
      </c>
      <c r="F61" s="119">
        <f t="array" ref="F61">IFERROR(INDEX(NHAP_LIEU!$K$6:$K$590,MATCH(A61,NHAP_LIEU!$AD$6:$AD$590,0)),"")</f>
        <v>1120</v>
      </c>
      <c r="G61" s="122">
        <f t="array" ref="G61">IFERROR(INDEX(NHAP_LIEU!$M$6:$M$590,MATCH(A61,NHAP_LIEU!$AD$6:$AD$590,0)),"")</f>
        <v>0.99375</v>
      </c>
      <c r="H61" s="122">
        <f t="array" ref="H61">IFERROR(INDEX(NHAP_LIEU!$R$6:$R$590,MATCH(A61,NHAP_LIEU!$AD$6:$AD$590,0)),"")</f>
        <v>1</v>
      </c>
      <c r="I61" s="74">
        <f t="array" ref="I61">IFERROR(INDEX(NHAP_LIEU!$T$6:$T$590,MATCH(A61,NHAP_LIEU!$AD$6:$AD$590,0)),"")</f>
        <v>0</v>
      </c>
      <c r="J61" s="124" t="str">
        <f t="array" ref="J61">IFERROR(INDEX(NHAP_LIEU!$AC$6:$AC$590,MATCH(A61,NHAP_LIEU!$AD$6:$AD$590,0)),"")</f>
        <v>Có</v>
      </c>
      <c r="K61" s="89" t="s">
        <v>453</v>
      </c>
    </row>
    <row r="62" ht="13.5" customHeight="1">
      <c r="A62" s="89"/>
      <c r="B62" s="89" t="s">
        <v>75</v>
      </c>
      <c r="C62" s="129">
        <v>2000884.0</v>
      </c>
      <c r="D62" s="130" t="s">
        <v>454</v>
      </c>
      <c r="E62" s="131" t="s">
        <v>243</v>
      </c>
      <c r="F62" s="132">
        <v>6190.0</v>
      </c>
      <c r="G62" s="133">
        <v>0.9977</v>
      </c>
      <c r="H62" s="122">
        <f t="array" ref="H62">IFERROR(INDEX(NHAP_LIEU!$R$6:$R$590,MATCH(A62,NHAP_LIEU!$AD$6:$AD$590,0)),"")</f>
        <v>1</v>
      </c>
      <c r="I62" s="74">
        <f t="array" ref="I62">IFERROR(INDEX(NHAP_LIEU!$T$6:$T$590,MATCH(A62,NHAP_LIEU!$AD$6:$AD$590,0)),"")</f>
        <v>0</v>
      </c>
      <c r="J62" s="124" t="str">
        <f t="array" ref="J62">IFERROR(INDEX(NHAP_LIEU!$AC$6:$AC$590,MATCH(A62,NHAP_LIEU!$AD$6:$AD$590,0)),"")</f>
        <v>Có</v>
      </c>
      <c r="K62" s="89"/>
    </row>
    <row r="63" ht="13.5" customHeight="1">
      <c r="A63" s="89"/>
      <c r="B63" s="89" t="s">
        <v>75</v>
      </c>
      <c r="C63" s="129">
        <v>2000815.0</v>
      </c>
      <c r="D63" s="135" t="s">
        <v>456</v>
      </c>
      <c r="E63" s="131" t="s">
        <v>243</v>
      </c>
      <c r="F63" s="132">
        <v>2313.0</v>
      </c>
      <c r="G63" s="133">
        <v>1.0</v>
      </c>
      <c r="H63" s="122">
        <f t="array" ref="H63">IFERROR(INDEX(NHAP_LIEU!$R$6:$R$590,MATCH(A63,NHAP_LIEU!$AD$6:$AD$590,0)),"")</f>
        <v>1</v>
      </c>
      <c r="I63" s="74">
        <f t="array" ref="I63">IFERROR(INDEX(NHAP_LIEU!$T$6:$T$590,MATCH(A63,NHAP_LIEU!$AD$6:$AD$590,0)),"")</f>
        <v>0</v>
      </c>
      <c r="J63" s="124" t="str">
        <f t="array" ref="J63">IFERROR(INDEX(NHAP_LIEU!$AC$6:$AC$590,MATCH(A63,NHAP_LIEU!$AD$6:$AD$590,0)),"")</f>
        <v>Có</v>
      </c>
      <c r="K63" s="89"/>
    </row>
    <row r="64" ht="13.5" customHeight="1">
      <c r="A64" s="89"/>
      <c r="B64" s="89" t="s">
        <v>75</v>
      </c>
      <c r="C64" s="129">
        <v>1004873.0</v>
      </c>
      <c r="D64" s="136" t="s">
        <v>351</v>
      </c>
      <c r="E64" s="131" t="s">
        <v>185</v>
      </c>
      <c r="F64" s="132">
        <v>943.0</v>
      </c>
      <c r="G64" s="133">
        <v>0.9958</v>
      </c>
      <c r="H64" s="122">
        <f t="array" ref="H64">IFERROR(INDEX(NHAP_LIEU!$R$6:$R$590,MATCH(A64,NHAP_LIEU!$AD$6:$AD$590,0)),"")</f>
        <v>1</v>
      </c>
      <c r="I64" s="74">
        <f t="array" ref="I64">IFERROR(INDEX(NHAP_LIEU!$T$6:$T$590,MATCH(A64,NHAP_LIEU!$AD$6:$AD$590,0)),"")</f>
        <v>0</v>
      </c>
      <c r="J64" s="124" t="str">
        <f t="array" ref="J64">IFERROR(INDEX(NHAP_LIEU!$AC$6:$AC$590,MATCH(A64,NHAP_LIEU!$AD$6:$AD$590,0)),"")</f>
        <v>Có</v>
      </c>
      <c r="K64" s="89"/>
    </row>
    <row r="65" ht="13.5" customHeight="1">
      <c r="A65" s="89"/>
      <c r="B65" s="89" t="s">
        <v>75</v>
      </c>
      <c r="C65" s="129">
        <v>1014027.0</v>
      </c>
      <c r="D65" s="136" t="s">
        <v>224</v>
      </c>
      <c r="E65" s="131" t="s">
        <v>226</v>
      </c>
      <c r="F65" s="132">
        <v>865.0</v>
      </c>
      <c r="G65" s="133">
        <v>1.0</v>
      </c>
      <c r="H65" s="122">
        <f t="array" ref="H65">IFERROR(INDEX(NHAP_LIEU!$R$6:$R$590,MATCH(A65,NHAP_LIEU!$AD$6:$AD$590,0)),"")</f>
        <v>1</v>
      </c>
      <c r="I65" s="74">
        <f t="array" ref="I65">IFERROR(INDEX(NHAP_LIEU!$T$6:$T$590,MATCH(A65,NHAP_LIEU!$AD$6:$AD$590,0)),"")</f>
        <v>0</v>
      </c>
      <c r="J65" s="124" t="str">
        <f t="array" ref="J65">IFERROR(INDEX(NHAP_LIEU!$AC$6:$AC$590,MATCH(A65,NHAP_LIEU!$AD$6:$AD$590,0)),"")</f>
        <v>Có</v>
      </c>
      <c r="K65" s="89"/>
    </row>
    <row r="66" ht="13.5" customHeight="1">
      <c r="A66" s="89"/>
      <c r="B66" s="89" t="s">
        <v>75</v>
      </c>
      <c r="C66" s="129">
        <v>2000986.0</v>
      </c>
      <c r="D66" s="136" t="s">
        <v>259</v>
      </c>
      <c r="E66" s="139" t="s">
        <v>462</v>
      </c>
      <c r="F66" s="132">
        <v>602.0</v>
      </c>
      <c r="G66" s="133">
        <v>1.0</v>
      </c>
      <c r="H66" s="122">
        <f t="array" ref="H66">IFERROR(INDEX(NHAP_LIEU!$R$6:$R$590,MATCH(A66,NHAP_LIEU!$AD$6:$AD$590,0)),"")</f>
        <v>1</v>
      </c>
      <c r="I66" s="74">
        <f t="array" ref="I66">IFERROR(INDEX(NHAP_LIEU!$T$6:$T$590,MATCH(A66,NHAP_LIEU!$AD$6:$AD$590,0)),"")</f>
        <v>0</v>
      </c>
      <c r="J66" s="124" t="str">
        <f t="array" ref="J66">IFERROR(INDEX(NHAP_LIEU!$AC$6:$AC$590,MATCH(A66,NHAP_LIEU!$AD$6:$AD$590,0)),"")</f>
        <v>Có</v>
      </c>
      <c r="K66" s="89"/>
    </row>
    <row r="67" ht="13.5" customHeight="1">
      <c r="A67" s="89"/>
      <c r="B67" s="89" t="s">
        <v>463</v>
      </c>
      <c r="C67" s="129">
        <v>2000815.0</v>
      </c>
      <c r="D67" s="77" t="s">
        <v>436</v>
      </c>
      <c r="E67" s="131" t="s">
        <v>185</v>
      </c>
      <c r="F67" s="132">
        <v>1740.0</v>
      </c>
      <c r="G67" s="133">
        <v>1.0</v>
      </c>
      <c r="H67" s="122">
        <f t="array" ref="H67">IFERROR(INDEX(NHAP_LIEU!$R$6:$R$590,MATCH(A67,NHAP_LIEU!$AD$6:$AD$590,0)),"")</f>
        <v>1</v>
      </c>
      <c r="I67" s="74">
        <f t="array" ref="I67">IFERROR(INDEX(NHAP_LIEU!$T$6:$T$590,MATCH(A67,NHAP_LIEU!$AD$6:$AD$590,0)),"")</f>
        <v>0</v>
      </c>
      <c r="J67" s="124" t="str">
        <f t="array" ref="J67">IFERROR(INDEX(NHAP_LIEU!$AC$6:$AC$590,MATCH(A67,NHAP_LIEU!$AD$6:$AD$590,0)),"")</f>
        <v>Có</v>
      </c>
      <c r="K67" s="89" t="s">
        <v>453</v>
      </c>
    </row>
    <row r="68" ht="13.5" customHeight="1">
      <c r="A68" s="89"/>
      <c r="B68" s="89" t="s">
        <v>463</v>
      </c>
      <c r="C68" s="129">
        <v>1001612.0</v>
      </c>
      <c r="D68" s="77" t="s">
        <v>205</v>
      </c>
      <c r="E68" s="77" t="s">
        <v>464</v>
      </c>
      <c r="F68" s="132">
        <v>234.0</v>
      </c>
      <c r="G68" s="133">
        <v>1.0</v>
      </c>
      <c r="H68" s="122">
        <f t="array" ref="H68">IFERROR(INDEX(NHAP_LIEU!$R$6:$R$590,MATCH(A68,NHAP_LIEU!$AD$6:$AD$590,0)),"")</f>
        <v>1</v>
      </c>
      <c r="I68" s="74">
        <f t="array" ref="I68">IFERROR(INDEX(NHAP_LIEU!$T$6:$T$590,MATCH(A68,NHAP_LIEU!$AD$6:$AD$590,0)),"")</f>
        <v>0</v>
      </c>
      <c r="J68" s="124" t="str">
        <f t="array" ref="J68">IFERROR(INDEX(NHAP_LIEU!$AC$6:$AC$590,MATCH(A68,NHAP_LIEU!$AD$6:$AD$590,0)),"")</f>
        <v>Có</v>
      </c>
      <c r="K68" s="89"/>
    </row>
    <row r="69" ht="13.5" customHeight="1">
      <c r="A69" s="89"/>
      <c r="B69" s="89" t="s">
        <v>463</v>
      </c>
      <c r="C69" s="129">
        <v>2.1002621E7</v>
      </c>
      <c r="D69" s="140" t="s">
        <v>259</v>
      </c>
      <c r="E69" s="131" t="s">
        <v>185</v>
      </c>
      <c r="F69" s="132">
        <v>264.0</v>
      </c>
      <c r="G69" s="133">
        <v>1.0</v>
      </c>
      <c r="H69" s="122">
        <f t="array" ref="H69">IFERROR(INDEX(NHAP_LIEU!$R$6:$R$590,MATCH(A69,NHAP_LIEU!$AD$6:$AD$590,0)),"")</f>
        <v>1</v>
      </c>
      <c r="I69" s="74">
        <f t="array" ref="I69">IFERROR(INDEX(NHAP_LIEU!$T$6:$T$590,MATCH(A69,NHAP_LIEU!$AD$6:$AD$590,0)),"")</f>
        <v>0</v>
      </c>
      <c r="J69" s="124" t="str">
        <f t="array" ref="J69">IFERROR(INDEX(NHAP_LIEU!$AC$6:$AC$590,MATCH(A69,NHAP_LIEU!$AD$6:$AD$590,0)),"")</f>
        <v>Có</v>
      </c>
      <c r="K69" s="89"/>
    </row>
    <row r="70" ht="13.5" customHeight="1">
      <c r="A70" s="89"/>
      <c r="B70" s="89" t="s">
        <v>463</v>
      </c>
      <c r="C70" s="141" t="s">
        <v>468</v>
      </c>
      <c r="D70" s="142" t="s">
        <v>469</v>
      </c>
      <c r="E70" s="131" t="s">
        <v>236</v>
      </c>
      <c r="F70" s="132">
        <v>98.0</v>
      </c>
      <c r="G70" s="133">
        <v>0.75</v>
      </c>
      <c r="H70" s="133">
        <v>0.57</v>
      </c>
      <c r="I70" s="74">
        <f t="array" ref="I70">IFERROR(INDEX(NHAP_LIEU!$T$6:$T$590,MATCH(A70,NHAP_LIEU!$AD$6:$AD$590,0)),"")</f>
        <v>0</v>
      </c>
      <c r="J70" s="124" t="str">
        <f t="array" ref="J70">IFERROR(INDEX(NHAP_LIEU!$AC$6:$AC$590,MATCH(A70,NHAP_LIEU!$AD$6:$AD$590,0)),"")</f>
        <v>Có</v>
      </c>
      <c r="K70" s="89"/>
    </row>
    <row r="71" ht="13.5" customHeight="1">
      <c r="A71" s="89"/>
      <c r="B71" s="89" t="s">
        <v>463</v>
      </c>
      <c r="C71" s="143" t="s">
        <v>470</v>
      </c>
      <c r="D71" s="142" t="s">
        <v>471</v>
      </c>
      <c r="E71" s="131" t="s">
        <v>444</v>
      </c>
      <c r="F71" s="132">
        <v>1408.0</v>
      </c>
      <c r="G71" s="133">
        <v>1.0</v>
      </c>
      <c r="H71" s="122">
        <f t="array" ref="H71">IFERROR(INDEX(NHAP_LIEU!$R$6:$R$590,MATCH(A71,NHAP_LIEU!$AD$6:$AD$590,0)),"")</f>
        <v>1</v>
      </c>
      <c r="I71" s="74">
        <f t="array" ref="I71">IFERROR(INDEX(NHAP_LIEU!$T$6:$T$590,MATCH(A71,NHAP_LIEU!$AD$6:$AD$590,0)),"")</f>
        <v>0</v>
      </c>
      <c r="J71" s="124" t="str">
        <f t="array" ref="J71">IFERROR(INDEX(NHAP_LIEU!$AC$6:$AC$590,MATCH(A71,NHAP_LIEU!$AD$6:$AD$590,0)),"")</f>
        <v>Có</v>
      </c>
      <c r="K71" s="89"/>
    </row>
    <row r="72" ht="13.5" customHeight="1">
      <c r="A72" s="89"/>
      <c r="B72" s="89" t="s">
        <v>44</v>
      </c>
      <c r="C72" s="144" t="s">
        <v>365</v>
      </c>
      <c r="D72" s="145" t="s">
        <v>366</v>
      </c>
      <c r="E72" s="145" t="s">
        <v>340</v>
      </c>
      <c r="F72" s="119"/>
      <c r="G72" s="122"/>
      <c r="H72" s="122"/>
      <c r="I72" s="74"/>
      <c r="J72" s="124"/>
      <c r="K72" s="89"/>
    </row>
    <row r="73" ht="13.5" customHeight="1">
      <c r="A73" s="89"/>
      <c r="B73" s="89"/>
      <c r="C73" s="146" t="s">
        <v>475</v>
      </c>
      <c r="D73" s="147" t="s">
        <v>476</v>
      </c>
      <c r="E73" s="147" t="s">
        <v>184</v>
      </c>
      <c r="F73" s="119"/>
      <c r="G73" s="122"/>
      <c r="H73" s="122"/>
      <c r="I73" s="74"/>
      <c r="J73" s="124"/>
      <c r="K73" s="89"/>
    </row>
    <row r="74" ht="13.5" customHeight="1">
      <c r="A74" s="89"/>
      <c r="B74" s="89"/>
      <c r="C74" s="144" t="s">
        <v>477</v>
      </c>
      <c r="D74" s="145" t="s">
        <v>478</v>
      </c>
      <c r="E74" s="145" t="s">
        <v>184</v>
      </c>
      <c r="F74" s="148"/>
      <c r="G74" s="122"/>
      <c r="H74" s="122"/>
      <c r="I74" s="74"/>
      <c r="J74" s="124"/>
      <c r="K74" s="89"/>
    </row>
    <row r="75" ht="13.5" customHeight="1">
      <c r="A75" s="89"/>
      <c r="B75" s="89"/>
      <c r="C75" s="146" t="s">
        <v>479</v>
      </c>
      <c r="D75" s="147" t="s">
        <v>481</v>
      </c>
      <c r="E75" s="147" t="s">
        <v>184</v>
      </c>
      <c r="F75" s="119"/>
      <c r="G75" s="122"/>
      <c r="H75" s="122"/>
      <c r="I75" s="74"/>
      <c r="J75" s="124"/>
      <c r="K75" s="89"/>
    </row>
    <row r="76" ht="13.5" customHeight="1">
      <c r="A76" s="89"/>
      <c r="B76" s="89"/>
      <c r="C76" s="144" t="s">
        <v>483</v>
      </c>
      <c r="D76" s="145" t="s">
        <v>484</v>
      </c>
      <c r="E76" s="145" t="s">
        <v>184</v>
      </c>
      <c r="F76" s="119"/>
      <c r="G76" s="122"/>
      <c r="H76" s="122"/>
      <c r="I76" s="74"/>
      <c r="J76" s="124"/>
      <c r="K76" s="89"/>
    </row>
    <row r="77" ht="13.5" customHeight="1">
      <c r="B77" s="149" t="s">
        <v>102</v>
      </c>
      <c r="C77" s="150">
        <v>2000635.0</v>
      </c>
      <c r="D77" s="149" t="s">
        <v>445</v>
      </c>
      <c r="E77" s="149" t="s">
        <v>185</v>
      </c>
      <c r="F77" s="149">
        <v>2060.0</v>
      </c>
      <c r="G77" s="149">
        <v>2060.0</v>
      </c>
      <c r="H77" s="149">
        <v>0.0</v>
      </c>
      <c r="I77" s="149">
        <v>1.0</v>
      </c>
      <c r="J77" s="151" t="str">
        <f t="array" ref="J77">IFERROR(INDEX(NHAP_LIEU!$AC$6:$AC$590,MATCH(A77,NHAP_LIEU!$AD$6:$AD$590,0)),"")</f>
        <v>Có</v>
      </c>
      <c r="K77" s="152" t="s">
        <v>485</v>
      </c>
    </row>
    <row r="78" ht="13.5" customHeight="1">
      <c r="B78" s="149" t="s">
        <v>102</v>
      </c>
      <c r="C78" s="150">
        <v>2000815.0</v>
      </c>
      <c r="D78" s="153" t="s">
        <v>331</v>
      </c>
      <c r="E78" s="149" t="s">
        <v>243</v>
      </c>
      <c r="F78" s="149">
        <v>2213.0</v>
      </c>
      <c r="G78" s="149">
        <v>2212.0</v>
      </c>
      <c r="H78" s="149">
        <v>0.0</v>
      </c>
      <c r="I78" s="149">
        <v>1.0</v>
      </c>
      <c r="J78" s="151" t="str">
        <f t="array" ref="J78">IFERROR(INDEX(NHAP_LIEU!$AC$6:$AC$590,MATCH(A78,NHAP_LIEU!$AD$6:$AD$590,0)),"")</f>
        <v>Có</v>
      </c>
      <c r="K78" s="152" t="s">
        <v>486</v>
      </c>
    </row>
    <row r="79" ht="13.5" customHeight="1">
      <c r="B79" s="149" t="s">
        <v>102</v>
      </c>
      <c r="C79" s="150">
        <v>2000986.0</v>
      </c>
      <c r="D79" s="153" t="s">
        <v>259</v>
      </c>
      <c r="E79" s="149" t="s">
        <v>185</v>
      </c>
      <c r="F79" s="149">
        <v>513.0</v>
      </c>
      <c r="G79" s="149">
        <v>513.0</v>
      </c>
      <c r="H79" s="149">
        <v>20.0</v>
      </c>
      <c r="I79" s="149">
        <v>1.0</v>
      </c>
      <c r="J79" s="151" t="str">
        <f t="array" ref="J79">IFERROR(INDEX(NHAP_LIEU!$AC$6:$AC$590,MATCH(A79,NHAP_LIEU!$AD$6:$AD$590,0)),"")</f>
        <v>Có</v>
      </c>
      <c r="K79" s="152" t="s">
        <v>487</v>
      </c>
    </row>
    <row r="80" ht="13.5" customHeight="1">
      <c r="B80" s="149" t="s">
        <v>102</v>
      </c>
      <c r="C80" s="150">
        <v>1004873.0</v>
      </c>
      <c r="D80" s="154" t="s">
        <v>351</v>
      </c>
      <c r="E80" s="149" t="s">
        <v>185</v>
      </c>
      <c r="F80" s="149">
        <v>564.0</v>
      </c>
      <c r="G80" s="149">
        <v>564.0</v>
      </c>
      <c r="H80" s="149">
        <v>0.0</v>
      </c>
      <c r="I80" s="149">
        <v>1.0</v>
      </c>
      <c r="J80" s="151" t="str">
        <f t="array" ref="J80">IFERROR(INDEX(NHAP_LIEU!$AC$6:$AC$590,MATCH(A80,NHAP_LIEU!$AD$6:$AD$590,0)),"")</f>
        <v>Có</v>
      </c>
      <c r="K80" s="152" t="s">
        <v>488</v>
      </c>
    </row>
    <row r="81" ht="13.5" customHeight="1">
      <c r="B81" s="149" t="s">
        <v>102</v>
      </c>
      <c r="C81" s="150">
        <v>1000894.0</v>
      </c>
      <c r="D81" s="154" t="s">
        <v>353</v>
      </c>
      <c r="E81" s="149" t="s">
        <v>185</v>
      </c>
      <c r="F81" s="149">
        <v>409.0</v>
      </c>
      <c r="G81" s="149">
        <v>409.0</v>
      </c>
      <c r="H81" s="149">
        <v>0.0</v>
      </c>
      <c r="I81" s="149">
        <v>1.0</v>
      </c>
      <c r="J81" s="151" t="str">
        <f t="array" ref="J81">IFERROR(INDEX(NHAP_LIEU!$AC$6:$AC$590,MATCH(A81,NHAP_LIEU!$AD$6:$AD$590,0)),"")</f>
        <v>Có</v>
      </c>
      <c r="K81" s="152" t="s">
        <v>489</v>
      </c>
    </row>
    <row r="82" ht="13.5" customHeight="1">
      <c r="D82" s="155"/>
    </row>
    <row r="83" ht="13.5" customHeight="1">
      <c r="B83" s="149" t="s">
        <v>57</v>
      </c>
      <c r="C83" s="156">
        <v>1012289.0</v>
      </c>
      <c r="D83" s="157" t="s">
        <v>491</v>
      </c>
      <c r="E83" s="149" t="s">
        <v>492</v>
      </c>
      <c r="F83" s="149">
        <v>1017.0</v>
      </c>
      <c r="G83" s="159">
        <v>1.0</v>
      </c>
      <c r="H83" s="161">
        <f t="array" ref="H83">IFERROR(INDEX(NHAP_LIEU!$R$6:$R$590,MATCH(A83,NHAP_LIEU!$AD$6:$AD$590,0)),"")</f>
        <v>1</v>
      </c>
      <c r="I83" s="149">
        <v>1.0</v>
      </c>
      <c r="J83" s="151" t="str">
        <f t="array" ref="J83">IFERROR(INDEX(NHAP_LIEU!$AC$6:$AC$590,MATCH(A83,NHAP_LIEU!$AD$6:$AD$590,0)),"")</f>
        <v>Có</v>
      </c>
      <c r="K83" s="162" t="s">
        <v>494</v>
      </c>
    </row>
    <row r="84" ht="13.5" customHeight="1">
      <c r="B84" s="149" t="s">
        <v>57</v>
      </c>
      <c r="C84" s="163">
        <v>1012275.0</v>
      </c>
      <c r="D84" s="154" t="s">
        <v>495</v>
      </c>
      <c r="E84" s="149" t="s">
        <v>492</v>
      </c>
      <c r="F84" s="149">
        <v>517.0</v>
      </c>
      <c r="G84" s="159">
        <v>1.0</v>
      </c>
      <c r="H84" s="161">
        <f t="array" ref="H84">IFERROR(INDEX(NHAP_LIEU!$R$6:$R$590,MATCH(A84,NHAP_LIEU!$AD$6:$AD$590,0)),"")</f>
        <v>1</v>
      </c>
      <c r="I84" s="149">
        <v>1.0</v>
      </c>
      <c r="J84" s="151" t="str">
        <f t="array" ref="J84">IFERROR(INDEX(NHAP_LIEU!$AC$6:$AC$590,MATCH(A84,NHAP_LIEU!$AD$6:$AD$590,0)),"")</f>
        <v>Có</v>
      </c>
      <c r="K84" s="149" t="s">
        <v>496</v>
      </c>
    </row>
    <row r="85" ht="76.5" customHeight="1">
      <c r="B85" s="149" t="s">
        <v>57</v>
      </c>
      <c r="C85" s="163">
        <v>1013855.0</v>
      </c>
      <c r="D85" s="164" t="s">
        <v>497</v>
      </c>
      <c r="E85" s="149" t="s">
        <v>245</v>
      </c>
      <c r="F85" s="149">
        <v>736.0</v>
      </c>
      <c r="G85" s="159">
        <v>1.0</v>
      </c>
      <c r="H85" s="161">
        <f t="array" ref="H85">IFERROR(INDEX(NHAP_LIEU!$R$6:$R$590,MATCH(A85,NHAP_LIEU!$AD$6:$AD$590,0)),"")</f>
        <v>1</v>
      </c>
      <c r="I85" s="149">
        <v>2.0</v>
      </c>
      <c r="J85" s="151" t="str">
        <f t="array" ref="J85">IFERROR(INDEX(NHAP_LIEU!$AC$6:$AC$590,MATCH(A85,NHAP_LIEU!$AD$6:$AD$590,0)),"")</f>
        <v>Có</v>
      </c>
      <c r="K85" s="162" t="s">
        <v>498</v>
      </c>
    </row>
    <row r="86" ht="13.5" customHeight="1">
      <c r="B86" s="149" t="s">
        <v>57</v>
      </c>
      <c r="C86" s="150">
        <v>1014092.0</v>
      </c>
      <c r="D86" s="154" t="s">
        <v>499</v>
      </c>
      <c r="E86" s="149" t="s">
        <v>500</v>
      </c>
      <c r="F86" s="149">
        <v>499.0</v>
      </c>
      <c r="G86" s="149">
        <v>499.0</v>
      </c>
      <c r="H86" s="161">
        <f t="array" ref="H86">IFERROR(INDEX(NHAP_LIEU!$R$6:$R$590,MATCH(A86,NHAP_LIEU!$AD$6:$AD$590,0)),"")</f>
        <v>1</v>
      </c>
      <c r="I86" s="149">
        <v>1.0</v>
      </c>
      <c r="J86" s="151" t="str">
        <f t="array" ref="J86">IFERROR(INDEX(NHAP_LIEU!$AC$6:$AC$590,MATCH(A86,NHAP_LIEU!$AD$6:$AD$590,0)),"")</f>
        <v>Có</v>
      </c>
      <c r="K86" s="162" t="s">
        <v>501</v>
      </c>
    </row>
    <row r="87" ht="13.5" customHeight="1">
      <c r="A87" s="149" t="s">
        <v>502</v>
      </c>
      <c r="B87" s="149" t="s">
        <v>57</v>
      </c>
      <c r="C87" s="150">
        <v>1014076.0</v>
      </c>
      <c r="D87" s="154" t="s">
        <v>503</v>
      </c>
      <c r="E87" s="149" t="s">
        <v>500</v>
      </c>
      <c r="F87" s="149">
        <v>490.0</v>
      </c>
      <c r="G87" s="149">
        <v>490.0</v>
      </c>
      <c r="H87" s="165">
        <v>1.0</v>
      </c>
      <c r="I87" s="149">
        <v>1.0</v>
      </c>
      <c r="J87" s="151" t="str">
        <f t="array" ref="J87">IFERROR(INDEX(NHAP_LIEU!$AC$6:$AC$590,MATCH(A87,NHAP_LIEU!$AD$6:$AD$590,0)),"")</f>
        <v/>
      </c>
      <c r="K87" s="162" t="s">
        <v>504</v>
      </c>
    </row>
    <row r="88" ht="13.5" customHeight="1">
      <c r="B88" s="149" t="s">
        <v>115</v>
      </c>
      <c r="C88" s="166">
        <v>2000815.0</v>
      </c>
      <c r="D88" s="153" t="s">
        <v>331</v>
      </c>
      <c r="E88" s="149" t="s">
        <v>243</v>
      </c>
      <c r="F88" s="149">
        <v>2320.0</v>
      </c>
      <c r="G88" s="159">
        <v>1.0</v>
      </c>
      <c r="H88" s="161">
        <f t="array" ref="H88">IFERROR(INDEX(NHAP_LIEU!$R$6:$R$590,MATCH(A88,NHAP_LIEU!$AD$6:$AD$590,0)),"")</f>
        <v>1</v>
      </c>
      <c r="I88" s="149">
        <v>1.0</v>
      </c>
      <c r="J88" s="149">
        <v>7.5</v>
      </c>
      <c r="K88" s="149" t="s">
        <v>505</v>
      </c>
    </row>
    <row r="89" ht="13.5" customHeight="1">
      <c r="B89" s="149" t="s">
        <v>115</v>
      </c>
      <c r="C89" s="167" t="str">
        <f t="array" ref="C89">IFERROR(INDEX(NHAP_LIEU!$E$6:$E$590,MATCH(A89,NHAP_LIEU!$AD$6:$AD$590,0)),"")</f>
        <v>2.000.635</v>
      </c>
      <c r="D89" s="11" t="str">
        <f t="array" ref="D89">IFERROR(INDEX(NHAP_LIEU!$F$6:$F$590,MATCH(A89,NHAP_LIEU!$AD$6:$AD$590,0)),"")</f>
        <v>Cấp bản sao Trích lục hộ tịch, bản sao Giấy khai sinh</v>
      </c>
      <c r="E89" s="149" t="s">
        <v>185</v>
      </c>
      <c r="F89" s="149">
        <v>773.0</v>
      </c>
      <c r="G89" s="159">
        <v>1.0</v>
      </c>
      <c r="H89" s="159">
        <v>1.0</v>
      </c>
      <c r="I89" s="149">
        <v>1.0</v>
      </c>
      <c r="J89" s="149">
        <v>3.8</v>
      </c>
      <c r="K89" s="149" t="s">
        <v>505</v>
      </c>
    </row>
    <row r="90" ht="13.5" customHeight="1">
      <c r="B90" s="149" t="s">
        <v>115</v>
      </c>
      <c r="C90" s="171">
        <v>1001612.0</v>
      </c>
      <c r="D90" s="172" t="s">
        <v>205</v>
      </c>
      <c r="E90" s="172" t="s">
        <v>509</v>
      </c>
      <c r="F90" s="149">
        <v>325.0</v>
      </c>
      <c r="G90" s="159">
        <v>1.0</v>
      </c>
      <c r="H90" s="159">
        <v>1.0</v>
      </c>
      <c r="I90" s="149">
        <v>0.0</v>
      </c>
      <c r="J90" s="149">
        <v>0.8</v>
      </c>
      <c r="K90" s="149" t="s">
        <v>505</v>
      </c>
    </row>
    <row r="91" ht="13.5" customHeight="1">
      <c r="B91" s="149" t="s">
        <v>115</v>
      </c>
      <c r="C91" s="166">
        <v>1000894.0</v>
      </c>
      <c r="D91" s="149" t="s">
        <v>353</v>
      </c>
      <c r="E91" s="149" t="s">
        <v>185</v>
      </c>
      <c r="F91" s="149">
        <v>780.0</v>
      </c>
      <c r="G91" s="159">
        <v>1.0</v>
      </c>
      <c r="H91" s="159">
        <v>1.0</v>
      </c>
      <c r="I91" s="149">
        <v>1.0</v>
      </c>
      <c r="J91" s="149">
        <v>3.9</v>
      </c>
      <c r="K91" s="149" t="s">
        <v>505</v>
      </c>
    </row>
    <row r="92" ht="13.5" customHeight="1">
      <c r="B92" s="149" t="s">
        <v>115</v>
      </c>
      <c r="C92" s="173">
        <v>1004873.0</v>
      </c>
      <c r="D92" s="149" t="s">
        <v>511</v>
      </c>
      <c r="E92" s="149" t="s">
        <v>185</v>
      </c>
      <c r="F92" s="149">
        <v>526.0</v>
      </c>
      <c r="G92" s="159">
        <v>1.0</v>
      </c>
      <c r="H92" s="159">
        <v>1.0</v>
      </c>
      <c r="I92" s="149">
        <v>0.0</v>
      </c>
      <c r="J92" s="149">
        <v>3.3</v>
      </c>
    </row>
    <row r="93" ht="13.5" customHeight="1">
      <c r="B93" s="149" t="s">
        <v>157</v>
      </c>
      <c r="C93" s="174" t="s">
        <v>512</v>
      </c>
      <c r="D93" s="175" t="s">
        <v>331</v>
      </c>
      <c r="E93" s="176" t="s">
        <v>185</v>
      </c>
      <c r="F93" s="177">
        <v>1696.0</v>
      </c>
      <c r="G93" s="178">
        <v>1.0</v>
      </c>
      <c r="H93" s="159">
        <v>1.0</v>
      </c>
      <c r="I93" s="149">
        <v>80.0</v>
      </c>
      <c r="J93" s="149">
        <v>12.0</v>
      </c>
      <c r="K93" s="149" t="s">
        <v>505</v>
      </c>
    </row>
    <row r="94" ht="13.5" customHeight="1">
      <c r="B94" s="149" t="s">
        <v>157</v>
      </c>
      <c r="C94" s="174" t="s">
        <v>513</v>
      </c>
      <c r="D94" s="175" t="s">
        <v>514</v>
      </c>
      <c r="E94" s="176" t="s">
        <v>185</v>
      </c>
      <c r="F94" s="177">
        <v>2586.0</v>
      </c>
      <c r="G94" s="178">
        <v>1.0</v>
      </c>
      <c r="H94" s="159">
        <v>1.0</v>
      </c>
      <c r="I94" s="149">
        <v>0.0</v>
      </c>
      <c r="J94" s="149">
        <v>6.2</v>
      </c>
      <c r="K94" s="149" t="s">
        <v>515</v>
      </c>
    </row>
    <row r="95" ht="13.5" customHeight="1">
      <c r="B95" s="149" t="s">
        <v>157</v>
      </c>
      <c r="C95" s="174" t="s">
        <v>516</v>
      </c>
      <c r="D95" s="175" t="s">
        <v>517</v>
      </c>
      <c r="E95" s="176" t="s">
        <v>185</v>
      </c>
      <c r="F95" s="177">
        <v>592.0</v>
      </c>
      <c r="G95" s="178">
        <v>1.0</v>
      </c>
      <c r="H95" s="159">
        <v>1.0</v>
      </c>
      <c r="I95" s="149">
        <v>0.0</v>
      </c>
      <c r="J95" s="149">
        <v>1.4</v>
      </c>
      <c r="K95" s="149" t="s">
        <v>518</v>
      </c>
    </row>
    <row r="96" ht="13.5" customHeight="1">
      <c r="B96" s="149" t="s">
        <v>157</v>
      </c>
      <c r="C96" s="174" t="s">
        <v>519</v>
      </c>
      <c r="D96" s="175" t="s">
        <v>353</v>
      </c>
      <c r="E96" s="176" t="s">
        <v>185</v>
      </c>
      <c r="F96" s="177">
        <v>372.0</v>
      </c>
      <c r="G96" s="178">
        <v>1.0</v>
      </c>
      <c r="H96" s="159">
        <v>1.0</v>
      </c>
      <c r="I96" s="149">
        <v>0.0</v>
      </c>
      <c r="J96" s="149">
        <v>0.9</v>
      </c>
      <c r="K96" s="149" t="s">
        <v>505</v>
      </c>
    </row>
    <row r="97" ht="13.5" customHeight="1">
      <c r="B97" s="149" t="s">
        <v>157</v>
      </c>
      <c r="C97" s="179" t="s">
        <v>520</v>
      </c>
      <c r="D97" s="180" t="s">
        <v>521</v>
      </c>
      <c r="E97" s="176" t="s">
        <v>185</v>
      </c>
      <c r="F97" s="181">
        <v>649.0</v>
      </c>
      <c r="G97" s="178">
        <v>1.0</v>
      </c>
      <c r="H97" s="159">
        <v>1.0</v>
      </c>
      <c r="I97" s="149">
        <v>0.0</v>
      </c>
      <c r="J97" s="149">
        <v>1.5</v>
      </c>
      <c r="K97" s="149" t="s">
        <v>522</v>
      </c>
    </row>
    <row r="98" ht="13.5" customHeight="1">
      <c r="B98" s="149" t="s">
        <v>91</v>
      </c>
      <c r="C98" s="166">
        <v>2000815.0</v>
      </c>
      <c r="D98" s="153" t="s">
        <v>331</v>
      </c>
      <c r="E98" s="149" t="s">
        <v>243</v>
      </c>
      <c r="F98" s="182">
        <v>1700.0</v>
      </c>
      <c r="G98" s="178">
        <v>1.0</v>
      </c>
      <c r="H98" s="159">
        <v>1.0</v>
      </c>
      <c r="I98" s="149">
        <v>1.0</v>
      </c>
      <c r="J98" s="149">
        <v>33.5</v>
      </c>
      <c r="K98" s="149" t="s">
        <v>523</v>
      </c>
    </row>
    <row r="99" ht="13.5" customHeight="1">
      <c r="B99" s="149" t="s">
        <v>91</v>
      </c>
      <c r="C99" s="167" t="str">
        <f t="array" ref="C99">IFERROR(INDEX(NHAP_LIEU!$E$6:$E$590,MATCH(A99,NHAP_LIEU!$AD$6:$AD$590,0)),"")</f>
        <v>2.000.635</v>
      </c>
      <c r="D99" s="11" t="str">
        <f t="array" ref="D99">IFERROR(INDEX(NHAP_LIEU!$F$6:$F$590,MATCH(A99,NHAP_LIEU!$AD$6:$AD$590,0)),"")</f>
        <v>Cấp bản sao Trích lục hộ tịch, bản sao Giấy khai sinh</v>
      </c>
      <c r="E99" s="149" t="s">
        <v>185</v>
      </c>
      <c r="F99" s="182">
        <v>2840.0</v>
      </c>
      <c r="G99" s="178">
        <v>1.0</v>
      </c>
      <c r="H99" s="159">
        <v>1.0</v>
      </c>
      <c r="I99" s="149">
        <v>0.0</v>
      </c>
      <c r="J99" s="149">
        <v>33.8</v>
      </c>
      <c r="K99" s="183" t="s">
        <v>488</v>
      </c>
    </row>
    <row r="100" ht="13.5" customHeight="1">
      <c r="B100" s="149" t="s">
        <v>91</v>
      </c>
      <c r="C100" s="166">
        <v>1000894.0</v>
      </c>
      <c r="D100" s="149" t="s">
        <v>353</v>
      </c>
      <c r="E100" s="149" t="s">
        <v>185</v>
      </c>
      <c r="F100" s="182">
        <v>369.0</v>
      </c>
      <c r="G100" s="178">
        <v>1.0</v>
      </c>
      <c r="H100" s="159">
        <v>1.0</v>
      </c>
      <c r="I100" s="149">
        <v>1.0</v>
      </c>
      <c r="J100" s="149">
        <v>33.2</v>
      </c>
      <c r="K100" s="183" t="s">
        <v>489</v>
      </c>
    </row>
    <row r="101" ht="13.5" customHeight="1">
      <c r="B101" s="149" t="s">
        <v>91</v>
      </c>
      <c r="C101" s="173">
        <v>1004873.0</v>
      </c>
      <c r="D101" s="149" t="s">
        <v>511</v>
      </c>
      <c r="E101" s="149" t="s">
        <v>185</v>
      </c>
      <c r="F101" s="182">
        <v>394.0</v>
      </c>
      <c r="G101" s="178">
        <v>1.0</v>
      </c>
      <c r="H101" s="159">
        <v>1.0</v>
      </c>
      <c r="I101" s="149">
        <v>0.0</v>
      </c>
      <c r="J101" s="149">
        <v>33.3</v>
      </c>
      <c r="K101" s="183" t="s">
        <v>488</v>
      </c>
    </row>
    <row r="102" ht="13.5" customHeight="1">
      <c r="B102" s="149" t="s">
        <v>91</v>
      </c>
      <c r="C102" s="171">
        <v>1001612.0</v>
      </c>
      <c r="D102" s="172" t="s">
        <v>205</v>
      </c>
      <c r="E102" s="172" t="s">
        <v>464</v>
      </c>
      <c r="F102" s="182">
        <v>236.0</v>
      </c>
      <c r="G102" s="178">
        <v>1.0</v>
      </c>
      <c r="H102" s="159">
        <v>1.0</v>
      </c>
      <c r="I102" s="149">
        <v>0.0</v>
      </c>
      <c r="K102" s="172" t="s">
        <v>524</v>
      </c>
    </row>
    <row r="103" ht="13.5" customHeight="1">
      <c r="B103" s="149" t="s">
        <v>140</v>
      </c>
      <c r="C103" s="173">
        <v>1004873.0</v>
      </c>
      <c r="D103" s="149" t="s">
        <v>511</v>
      </c>
      <c r="E103" s="149" t="s">
        <v>185</v>
      </c>
      <c r="F103" s="182">
        <v>317.0</v>
      </c>
      <c r="G103" s="159">
        <v>1.0</v>
      </c>
      <c r="H103" s="159">
        <v>1.0</v>
      </c>
      <c r="I103" s="149">
        <v>0.0</v>
      </c>
      <c r="K103" s="183" t="s">
        <v>488</v>
      </c>
    </row>
    <row r="104" ht="13.5" customHeight="1">
      <c r="B104" s="149" t="s">
        <v>140</v>
      </c>
      <c r="C104" s="167" t="str">
        <f t="array" ref="C104">IFERROR(INDEX(NHAP_LIEU!$E$6:$E$590,MATCH(A104,NHAP_LIEU!$AD$6:$AD$590,0)),"")</f>
        <v>2.000.635</v>
      </c>
      <c r="D104" s="11" t="str">
        <f t="array" ref="D104">IFERROR(INDEX(NHAP_LIEU!$F$6:$F$590,MATCH(A104,NHAP_LIEU!$AD$6:$AD$590,0)),"")</f>
        <v>Cấp bản sao Trích lục hộ tịch, bản sao Giấy khai sinh</v>
      </c>
      <c r="E104" s="149" t="s">
        <v>185</v>
      </c>
      <c r="F104" s="182">
        <v>3235.0</v>
      </c>
      <c r="G104" s="159">
        <v>1.0</v>
      </c>
      <c r="H104" s="159">
        <v>1.0</v>
      </c>
      <c r="K104" s="183" t="s">
        <v>488</v>
      </c>
    </row>
    <row r="105" ht="13.5" customHeight="1">
      <c r="B105" s="149" t="s">
        <v>140</v>
      </c>
      <c r="C105" s="166">
        <v>1000894.0</v>
      </c>
      <c r="D105" s="149" t="s">
        <v>353</v>
      </c>
      <c r="E105" s="149" t="s">
        <v>185</v>
      </c>
      <c r="F105" s="182">
        <v>345.0</v>
      </c>
      <c r="G105" s="159">
        <v>1.0</v>
      </c>
      <c r="H105" s="159">
        <v>1.0</v>
      </c>
      <c r="K105" s="183" t="s">
        <v>488</v>
      </c>
    </row>
    <row r="106" ht="13.5" customHeight="1">
      <c r="B106" s="149" t="s">
        <v>140</v>
      </c>
      <c r="C106" s="179" t="s">
        <v>520</v>
      </c>
      <c r="D106" s="180" t="s">
        <v>521</v>
      </c>
      <c r="E106" s="149" t="s">
        <v>185</v>
      </c>
      <c r="F106" s="182">
        <v>501.0</v>
      </c>
      <c r="G106" s="159">
        <v>1.0</v>
      </c>
      <c r="H106" s="159">
        <v>1.0</v>
      </c>
      <c r="K106" s="149" t="s">
        <v>522</v>
      </c>
    </row>
    <row r="107" ht="13.5" customHeight="1">
      <c r="B107" s="149" t="s">
        <v>140</v>
      </c>
      <c r="C107" s="166">
        <v>2000815.0</v>
      </c>
      <c r="D107" s="153" t="s">
        <v>331</v>
      </c>
      <c r="E107" s="149" t="s">
        <v>243</v>
      </c>
      <c r="F107" s="182">
        <v>1177.0</v>
      </c>
      <c r="G107" s="159">
        <v>1.0</v>
      </c>
      <c r="H107" s="159">
        <v>1.0</v>
      </c>
      <c r="K107" s="149" t="s">
        <v>523</v>
      </c>
    </row>
    <row r="108" ht="13.5" customHeight="1">
      <c r="B108" s="149" t="s">
        <v>169</v>
      </c>
      <c r="C108" s="185" t="s">
        <v>512</v>
      </c>
      <c r="D108" s="187" t="s">
        <v>331</v>
      </c>
      <c r="E108" s="149" t="s">
        <v>243</v>
      </c>
      <c r="F108" s="182">
        <v>2856.0</v>
      </c>
      <c r="G108" s="159">
        <v>1.0</v>
      </c>
      <c r="H108" s="159">
        <v>1.0</v>
      </c>
      <c r="K108" s="149" t="s">
        <v>523</v>
      </c>
    </row>
    <row r="109" ht="13.5" customHeight="1">
      <c r="B109" s="149" t="s">
        <v>169</v>
      </c>
      <c r="C109" s="185" t="s">
        <v>513</v>
      </c>
      <c r="D109" s="187" t="s">
        <v>445</v>
      </c>
      <c r="E109" s="149" t="s">
        <v>185</v>
      </c>
      <c r="F109" s="188">
        <v>689.0</v>
      </c>
      <c r="G109" s="159">
        <v>1.0</v>
      </c>
      <c r="H109" s="159">
        <v>1.0</v>
      </c>
      <c r="K109" s="149" t="s">
        <v>441</v>
      </c>
    </row>
    <row r="110" ht="13.5" customHeight="1">
      <c r="B110" s="149" t="s">
        <v>169</v>
      </c>
      <c r="C110" s="185" t="s">
        <v>528</v>
      </c>
      <c r="D110" s="187" t="s">
        <v>351</v>
      </c>
      <c r="E110" s="149" t="s">
        <v>185</v>
      </c>
      <c r="F110" s="188">
        <v>418.0</v>
      </c>
      <c r="G110" s="159">
        <v>1.0</v>
      </c>
      <c r="H110" s="159">
        <v>1.0</v>
      </c>
      <c r="K110" s="187" t="s">
        <v>441</v>
      </c>
    </row>
    <row r="111" ht="13.5" customHeight="1">
      <c r="B111" s="149" t="s">
        <v>169</v>
      </c>
      <c r="C111" s="185" t="s">
        <v>529</v>
      </c>
      <c r="D111" s="187" t="s">
        <v>353</v>
      </c>
      <c r="E111" s="149" t="s">
        <v>185</v>
      </c>
      <c r="F111" s="188">
        <v>544.0</v>
      </c>
      <c r="G111" s="159">
        <v>1.0</v>
      </c>
      <c r="H111" s="159">
        <v>1.0</v>
      </c>
      <c r="K111" s="187" t="s">
        <v>441</v>
      </c>
    </row>
    <row r="112" ht="13.5" customHeight="1">
      <c r="B112" s="149" t="s">
        <v>169</v>
      </c>
      <c r="C112" s="185" t="s">
        <v>530</v>
      </c>
      <c r="D112" s="187" t="s">
        <v>531</v>
      </c>
      <c r="E112" s="149" t="s">
        <v>185</v>
      </c>
      <c r="K112" s="187" t="s">
        <v>441</v>
      </c>
    </row>
    <row r="113" ht="13.5" customHeight="1">
      <c r="B113" s="149" t="s">
        <v>122</v>
      </c>
      <c r="C113" s="189">
        <v>2000635.0</v>
      </c>
      <c r="D113" s="190" t="s">
        <v>532</v>
      </c>
      <c r="E113" s="191" t="s">
        <v>185</v>
      </c>
      <c r="F113" s="149">
        <v>1097.0</v>
      </c>
      <c r="G113" s="149">
        <v>1097.0</v>
      </c>
      <c r="H113" s="159">
        <v>1.0</v>
      </c>
      <c r="I113" s="149">
        <v>1.0</v>
      </c>
      <c r="J113" s="192">
        <v>34.6</v>
      </c>
      <c r="K113" s="187" t="s">
        <v>441</v>
      </c>
    </row>
    <row r="114" ht="13.5" customHeight="1">
      <c r="B114" s="149" t="s">
        <v>122</v>
      </c>
      <c r="C114" s="189">
        <v>2000815.0</v>
      </c>
      <c r="D114" s="190" t="s">
        <v>533</v>
      </c>
      <c r="E114" s="191" t="s">
        <v>243</v>
      </c>
      <c r="F114" s="149">
        <v>5681.0</v>
      </c>
      <c r="G114" s="149">
        <v>5681.0</v>
      </c>
      <c r="H114" s="159">
        <v>1.0</v>
      </c>
      <c r="I114" s="149">
        <v>0.0</v>
      </c>
      <c r="J114" s="192">
        <v>13.6</v>
      </c>
      <c r="K114" s="187" t="s">
        <v>441</v>
      </c>
    </row>
    <row r="115" ht="13.5" customHeight="1">
      <c r="B115" s="149" t="s">
        <v>122</v>
      </c>
      <c r="C115" s="189">
        <v>2001035.0</v>
      </c>
      <c r="D115" s="193" t="s">
        <v>534</v>
      </c>
      <c r="E115" s="191" t="s">
        <v>243</v>
      </c>
      <c r="F115" s="149">
        <v>1028.0</v>
      </c>
      <c r="G115" s="149">
        <v>1028.0</v>
      </c>
      <c r="H115" s="159">
        <v>1.0</v>
      </c>
      <c r="I115" s="149">
        <v>0.0</v>
      </c>
      <c r="J115" s="192">
        <v>2.5</v>
      </c>
      <c r="K115" s="187" t="s">
        <v>441</v>
      </c>
    </row>
    <row r="116" ht="13.5" customHeight="1">
      <c r="B116" s="149" t="s">
        <v>122</v>
      </c>
      <c r="C116" s="189">
        <v>1004873.0</v>
      </c>
      <c r="D116" s="194" t="s">
        <v>351</v>
      </c>
      <c r="E116" s="191" t="s">
        <v>185</v>
      </c>
      <c r="F116" s="149">
        <v>849.0</v>
      </c>
      <c r="G116" s="149">
        <v>849.0</v>
      </c>
      <c r="H116" s="159">
        <v>1.0</v>
      </c>
      <c r="I116" s="149">
        <v>1.0</v>
      </c>
      <c r="J116" s="192">
        <v>34.0</v>
      </c>
      <c r="K116" s="187" t="s">
        <v>441</v>
      </c>
    </row>
    <row r="117" ht="13.5" customHeight="1">
      <c r="B117" s="149" t="s">
        <v>122</v>
      </c>
      <c r="C117" s="189">
        <v>2000884.0</v>
      </c>
      <c r="D117" s="190" t="s">
        <v>535</v>
      </c>
      <c r="E117" s="191" t="s">
        <v>243</v>
      </c>
      <c r="F117" s="149">
        <v>4806.0</v>
      </c>
      <c r="G117" s="149">
        <v>4806.0</v>
      </c>
      <c r="H117" s="159">
        <v>1.0</v>
      </c>
      <c r="I117" s="149">
        <v>0.0</v>
      </c>
      <c r="J117" s="192">
        <v>11.5</v>
      </c>
      <c r="K117" s="187" t="s">
        <v>441</v>
      </c>
    </row>
    <row r="118" ht="13.5" customHeight="1">
      <c r="B118" s="11" t="s">
        <v>119</v>
      </c>
      <c r="C118" s="195" t="s">
        <v>512</v>
      </c>
      <c r="D118" s="196" t="s">
        <v>436</v>
      </c>
      <c r="E118" s="191" t="s">
        <v>243</v>
      </c>
      <c r="F118" s="149">
        <v>3456.0</v>
      </c>
      <c r="G118" s="197">
        <v>1.0</v>
      </c>
      <c r="H118" s="197">
        <v>1.0</v>
      </c>
      <c r="I118" s="198"/>
      <c r="K118" s="187" t="s">
        <v>441</v>
      </c>
    </row>
    <row r="119" ht="13.5" customHeight="1">
      <c r="B119" s="11" t="s">
        <v>119</v>
      </c>
      <c r="C119" s="199" t="s">
        <v>536</v>
      </c>
      <c r="D119" s="200" t="s">
        <v>537</v>
      </c>
      <c r="E119" s="149" t="s">
        <v>185</v>
      </c>
      <c r="F119" s="188">
        <v>2150.0</v>
      </c>
      <c r="G119" s="197">
        <v>1.0</v>
      </c>
      <c r="H119" s="197">
        <v>1.0</v>
      </c>
      <c r="I119" s="198"/>
      <c r="K119" s="149" t="s">
        <v>523</v>
      </c>
    </row>
    <row r="120" ht="13.5" customHeight="1">
      <c r="B120" s="11" t="s">
        <v>119</v>
      </c>
      <c r="C120" s="201" t="s">
        <v>539</v>
      </c>
      <c r="D120" s="202" t="s">
        <v>541</v>
      </c>
      <c r="E120" s="149" t="s">
        <v>185</v>
      </c>
      <c r="F120" s="188">
        <v>289.0</v>
      </c>
      <c r="G120" s="197">
        <v>1.0</v>
      </c>
      <c r="H120" s="197">
        <v>1.0</v>
      </c>
      <c r="I120" s="198"/>
      <c r="K120" s="187" t="s">
        <v>441</v>
      </c>
    </row>
    <row r="121" ht="13.5" customHeight="1">
      <c r="B121" s="11" t="s">
        <v>119</v>
      </c>
      <c r="C121" s="203" t="s">
        <v>543</v>
      </c>
      <c r="D121" s="204" t="s">
        <v>215</v>
      </c>
      <c r="E121" s="204" t="s">
        <v>206</v>
      </c>
      <c r="F121" s="188">
        <v>291.0</v>
      </c>
      <c r="G121" s="197">
        <v>1.0</v>
      </c>
      <c r="H121" s="197">
        <v>1.0</v>
      </c>
      <c r="I121" s="198"/>
    </row>
    <row r="122" ht="13.5" customHeight="1">
      <c r="B122" s="11" t="s">
        <v>119</v>
      </c>
      <c r="C122" s="205" t="s">
        <v>544</v>
      </c>
      <c r="D122" s="206" t="s">
        <v>443</v>
      </c>
      <c r="E122" s="149" t="s">
        <v>243</v>
      </c>
      <c r="F122" s="188">
        <v>366.0</v>
      </c>
      <c r="G122" s="197">
        <v>1.0</v>
      </c>
      <c r="H122" s="197">
        <v>1.0</v>
      </c>
      <c r="I122" s="198"/>
      <c r="K122" s="187" t="s">
        <v>441</v>
      </c>
    </row>
    <row r="123" ht="13.5" customHeight="1">
      <c r="B123" s="207" t="s">
        <v>164</v>
      </c>
      <c r="C123" s="166">
        <v>2000815.0</v>
      </c>
      <c r="D123" s="196" t="s">
        <v>436</v>
      </c>
      <c r="E123" s="208" t="s">
        <v>243</v>
      </c>
      <c r="F123" s="209">
        <v>2422.0</v>
      </c>
      <c r="G123" s="197">
        <v>1.0</v>
      </c>
      <c r="H123" s="197">
        <v>1.0</v>
      </c>
      <c r="I123" s="208">
        <v>1.0</v>
      </c>
      <c r="J123" s="149" t="s">
        <v>545</v>
      </c>
      <c r="K123" s="149" t="s">
        <v>441</v>
      </c>
    </row>
    <row r="124" ht="13.5" customHeight="1">
      <c r="B124" s="207" t="s">
        <v>164</v>
      </c>
      <c r="C124" s="210" t="s">
        <v>513</v>
      </c>
      <c r="D124" s="211" t="s">
        <v>445</v>
      </c>
      <c r="E124" s="208" t="s">
        <v>185</v>
      </c>
      <c r="F124" s="212">
        <v>961.0</v>
      </c>
      <c r="G124" s="197">
        <v>1.0</v>
      </c>
      <c r="H124" s="197">
        <v>1.0</v>
      </c>
      <c r="I124" s="198"/>
      <c r="J124" s="149" t="s">
        <v>502</v>
      </c>
      <c r="K124" s="149" t="s">
        <v>546</v>
      </c>
    </row>
    <row r="125" ht="13.5" customHeight="1">
      <c r="B125" s="207" t="s">
        <v>164</v>
      </c>
      <c r="C125" s="210" t="s">
        <v>529</v>
      </c>
      <c r="D125" s="211" t="s">
        <v>547</v>
      </c>
      <c r="E125" s="208" t="s">
        <v>185</v>
      </c>
      <c r="F125" s="212">
        <v>101.0</v>
      </c>
      <c r="G125" s="197">
        <v>1.0</v>
      </c>
      <c r="H125" s="197">
        <v>1.0</v>
      </c>
      <c r="I125" s="208">
        <v>1.0</v>
      </c>
      <c r="J125" s="149" t="s">
        <v>545</v>
      </c>
      <c r="K125" s="149" t="s">
        <v>441</v>
      </c>
    </row>
    <row r="126" ht="13.5" customHeight="1">
      <c r="B126" s="207" t="s">
        <v>164</v>
      </c>
      <c r="C126" s="210" t="s">
        <v>530</v>
      </c>
      <c r="D126" s="211" t="s">
        <v>531</v>
      </c>
      <c r="E126" s="208" t="s">
        <v>185</v>
      </c>
      <c r="F126" s="212">
        <v>110.0</v>
      </c>
      <c r="G126" s="197">
        <v>1.0</v>
      </c>
      <c r="H126" s="197">
        <v>1.0</v>
      </c>
      <c r="I126" s="208">
        <v>1.0</v>
      </c>
      <c r="J126" s="149" t="s">
        <v>545</v>
      </c>
      <c r="K126" s="149" t="s">
        <v>548</v>
      </c>
    </row>
    <row r="127" ht="13.5" customHeight="1">
      <c r="B127" s="207" t="s">
        <v>164</v>
      </c>
      <c r="C127" s="213">
        <v>1013978.0</v>
      </c>
      <c r="D127" s="214" t="s">
        <v>549</v>
      </c>
      <c r="E127" s="208" t="s">
        <v>236</v>
      </c>
      <c r="F127" s="212">
        <v>7.0</v>
      </c>
      <c r="G127" s="197">
        <v>1.0</v>
      </c>
      <c r="H127" s="197">
        <v>1.0</v>
      </c>
      <c r="I127" s="208">
        <v>1.0</v>
      </c>
      <c r="J127" s="149" t="s">
        <v>545</v>
      </c>
      <c r="K127" s="149" t="s">
        <v>441</v>
      </c>
    </row>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row r="995" ht="13.5" customHeight="1"/>
    <row r="996" ht="13.5" customHeight="1"/>
    <row r="997" ht="13.5" customHeight="1"/>
    <row r="998" ht="13.5" customHeight="1"/>
    <row r="999" ht="13.5" customHeight="1"/>
    <row r="1000" ht="13.5" customHeight="1"/>
  </sheetData>
  <conditionalFormatting sqref="J2:J56 J113:J117">
    <cfRule type="colorScale" priority="1">
      <colorScale>
        <cfvo type="min"/>
        <cfvo type="percentile" val="50"/>
        <cfvo type="max"/>
        <color rgb="FFF8696B"/>
        <color rgb="FFFFEB84"/>
        <color rgb="FF63BE7B"/>
      </colorScale>
    </cfRule>
  </conditionalFormatting>
  <printOptions/>
  <pageMargins bottom="0.75" footer="0.0" header="0.0" left="0.7" right="0.7" top="0.75"/>
  <pageSetup orientation="landscape"/>
  <drawing r:id="rId1"/>
  <tableParts count="8">
    <tablePart r:id="rId10"/>
    <tablePart r:id="rId11"/>
    <tablePart r:id="rId12"/>
    <tablePart r:id="rId13"/>
    <tablePart r:id="rId14"/>
    <tablePart r:id="rId15"/>
    <tablePart r:id="rId16"/>
    <tablePart r:id="rId17"/>
  </tableParts>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sheetData>
    <row r="1">
      <c r="A1" s="24"/>
      <c r="B1" s="24"/>
      <c r="C1" s="25"/>
      <c r="D1" s="25"/>
      <c r="E1" s="24"/>
      <c r="F1" s="24"/>
      <c r="G1" s="24"/>
      <c r="H1" s="24"/>
      <c r="I1" s="24"/>
      <c r="J1" s="24"/>
      <c r="K1" s="24"/>
      <c r="L1" s="24"/>
    </row>
    <row r="2">
      <c r="A2" s="24"/>
      <c r="B2" s="24"/>
      <c r="C2" s="25"/>
      <c r="D2" s="25"/>
      <c r="E2" s="24"/>
      <c r="F2" s="24"/>
      <c r="G2" s="24"/>
      <c r="H2" s="24"/>
      <c r="I2" s="24"/>
      <c r="J2" s="24"/>
      <c r="K2" s="24"/>
      <c r="L2" s="24"/>
    </row>
    <row r="3">
      <c r="A3" s="24"/>
      <c r="B3" s="24"/>
      <c r="C3" s="25"/>
      <c r="D3" s="25"/>
      <c r="E3" s="24"/>
      <c r="F3" s="24"/>
      <c r="G3" s="24"/>
      <c r="H3" s="24"/>
      <c r="I3" s="24"/>
      <c r="J3" s="24"/>
      <c r="K3" s="24"/>
      <c r="L3" s="24"/>
    </row>
    <row r="4">
      <c r="A4" s="26" t="s">
        <v>6</v>
      </c>
      <c r="B4" s="26" t="s">
        <v>76</v>
      </c>
      <c r="C4" s="27" t="s">
        <v>77</v>
      </c>
      <c r="D4" s="27" t="s">
        <v>79</v>
      </c>
      <c r="E4" s="29" t="s">
        <v>174</v>
      </c>
      <c r="F4" s="29" t="s">
        <v>175</v>
      </c>
      <c r="G4" s="29" t="s">
        <v>176</v>
      </c>
      <c r="H4" s="29" t="s">
        <v>177</v>
      </c>
      <c r="I4" s="29" t="s">
        <v>178</v>
      </c>
      <c r="J4" s="29" t="s">
        <v>179</v>
      </c>
      <c r="K4" s="29" t="s">
        <v>180</v>
      </c>
      <c r="L4" s="29" t="s">
        <v>181</v>
      </c>
    </row>
    <row r="5">
      <c r="A5" s="33">
        <v>1.0</v>
      </c>
      <c r="B5" s="35">
        <v>2001583.0</v>
      </c>
      <c r="C5" s="38" t="s">
        <v>182</v>
      </c>
      <c r="D5" s="38" t="s">
        <v>184</v>
      </c>
      <c r="E5" s="41" t="s">
        <v>44</v>
      </c>
      <c r="F5" s="41" t="s">
        <v>187</v>
      </c>
      <c r="G5" s="44">
        <v>4520.0</v>
      </c>
      <c r="H5" s="46">
        <v>15.79</v>
      </c>
      <c r="I5" s="41" t="s">
        <v>192</v>
      </c>
      <c r="J5" s="47" t="s">
        <v>194</v>
      </c>
      <c r="K5" s="47" t="s">
        <v>198</v>
      </c>
      <c r="L5" s="47" t="s">
        <v>200</v>
      </c>
    </row>
    <row r="6">
      <c r="A6" s="33">
        <v>2.0</v>
      </c>
      <c r="B6" s="48">
        <v>1003135.0</v>
      </c>
      <c r="C6" s="38" t="s">
        <v>209</v>
      </c>
      <c r="D6" s="38" t="s">
        <v>211</v>
      </c>
      <c r="E6" s="41" t="s">
        <v>55</v>
      </c>
      <c r="F6" s="41" t="s">
        <v>214</v>
      </c>
      <c r="G6" s="44">
        <v>1970.0</v>
      </c>
      <c r="H6" s="46">
        <v>17.48</v>
      </c>
      <c r="I6" s="41" t="s">
        <v>216</v>
      </c>
      <c r="J6" s="47" t="s">
        <v>217</v>
      </c>
      <c r="K6" s="47" t="s">
        <v>218</v>
      </c>
      <c r="L6" s="47" t="s">
        <v>220</v>
      </c>
    </row>
    <row r="7">
      <c r="A7" s="33">
        <v>3.0</v>
      </c>
      <c r="B7" s="48">
        <v>3000465.0</v>
      </c>
      <c r="C7" s="38" t="s">
        <v>223</v>
      </c>
      <c r="D7" s="38" t="s">
        <v>225</v>
      </c>
      <c r="E7" s="41" t="s">
        <v>33</v>
      </c>
      <c r="F7" s="41" t="s">
        <v>228</v>
      </c>
      <c r="G7" s="44">
        <v>1765.0</v>
      </c>
      <c r="H7" s="46">
        <v>24.21</v>
      </c>
      <c r="I7" s="41" t="s">
        <v>231</v>
      </c>
      <c r="J7" s="47" t="s">
        <v>233</v>
      </c>
      <c r="K7" s="47" t="s">
        <v>234</v>
      </c>
      <c r="L7" s="47" t="s">
        <v>191</v>
      </c>
    </row>
    <row r="8">
      <c r="A8" s="49">
        <v>4.0</v>
      </c>
      <c r="B8" s="51">
        <v>1013855.0</v>
      </c>
      <c r="C8" s="54" t="s">
        <v>241</v>
      </c>
      <c r="D8" s="54" t="s">
        <v>245</v>
      </c>
      <c r="E8" s="47" t="s">
        <v>57</v>
      </c>
      <c r="F8" s="47" t="s">
        <v>246</v>
      </c>
      <c r="G8" s="57">
        <v>736.0</v>
      </c>
      <c r="H8" s="57">
        <v>17.76</v>
      </c>
      <c r="I8" s="47" t="s">
        <v>250</v>
      </c>
      <c r="J8" s="47" t="s">
        <v>252</v>
      </c>
      <c r="K8" s="47" t="s">
        <v>254</v>
      </c>
      <c r="L8" s="47" t="s">
        <v>191</v>
      </c>
    </row>
    <row r="9">
      <c r="A9" s="49">
        <v>5.0</v>
      </c>
      <c r="B9" s="51">
        <v>1004259.0</v>
      </c>
      <c r="C9" s="54" t="s">
        <v>258</v>
      </c>
      <c r="D9" s="54" t="s">
        <v>211</v>
      </c>
      <c r="E9" s="47" t="s">
        <v>55</v>
      </c>
      <c r="F9" s="47" t="s">
        <v>260</v>
      </c>
      <c r="G9" s="57">
        <v>516.0</v>
      </c>
      <c r="H9" s="57">
        <v>16.38</v>
      </c>
      <c r="I9" s="47" t="s">
        <v>263</v>
      </c>
      <c r="J9" s="47" t="s">
        <v>266</v>
      </c>
      <c r="K9" s="47" t="s">
        <v>267</v>
      </c>
      <c r="L9" s="47" t="s">
        <v>191</v>
      </c>
    </row>
  </sheetData>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1" max="1" width="10.38"/>
  </cols>
  <sheetData>
    <row r="1">
      <c r="A1" s="28"/>
      <c r="B1" s="28"/>
      <c r="C1" s="30"/>
      <c r="D1" s="30"/>
      <c r="E1" s="28"/>
      <c r="F1" s="28"/>
      <c r="G1" s="28"/>
      <c r="H1" s="28"/>
      <c r="I1" s="28"/>
      <c r="J1" s="28"/>
      <c r="K1" s="28"/>
      <c r="L1" s="28"/>
    </row>
    <row r="2">
      <c r="A2" s="31" t="s">
        <v>6</v>
      </c>
      <c r="B2" s="31" t="s">
        <v>76</v>
      </c>
      <c r="C2" s="32" t="s">
        <v>77</v>
      </c>
      <c r="D2" s="32" t="s">
        <v>79</v>
      </c>
      <c r="E2" s="34" t="s">
        <v>174</v>
      </c>
      <c r="F2" s="34" t="s">
        <v>175</v>
      </c>
      <c r="G2" s="34" t="s">
        <v>176</v>
      </c>
      <c r="H2" s="34" t="s">
        <v>177</v>
      </c>
      <c r="I2" s="34" t="s">
        <v>178</v>
      </c>
      <c r="J2" s="34" t="s">
        <v>179</v>
      </c>
      <c r="K2" s="34" t="s">
        <v>180</v>
      </c>
      <c r="L2" s="34" t="s">
        <v>181</v>
      </c>
    </row>
    <row r="3">
      <c r="A3" s="36">
        <v>1.0</v>
      </c>
      <c r="B3" s="37">
        <v>1004873.0</v>
      </c>
      <c r="C3" s="39" t="s">
        <v>183</v>
      </c>
      <c r="D3" s="39" t="s">
        <v>185</v>
      </c>
      <c r="E3" s="40" t="s">
        <v>46</v>
      </c>
      <c r="F3" s="40" t="s">
        <v>186</v>
      </c>
      <c r="G3" s="42">
        <v>36065.0</v>
      </c>
      <c r="H3" s="43">
        <v>11.95</v>
      </c>
      <c r="I3" s="40" t="s">
        <v>188</v>
      </c>
      <c r="J3" s="45" t="s">
        <v>189</v>
      </c>
      <c r="K3" s="45" t="s">
        <v>190</v>
      </c>
      <c r="L3" s="45" t="s">
        <v>191</v>
      </c>
    </row>
    <row r="4">
      <c r="A4" s="36">
        <v>2.0</v>
      </c>
      <c r="B4" s="37">
        <v>1000894.0</v>
      </c>
      <c r="C4" s="39" t="s">
        <v>193</v>
      </c>
      <c r="D4" s="39" t="s">
        <v>185</v>
      </c>
      <c r="E4" s="40" t="s">
        <v>46</v>
      </c>
      <c r="F4" s="40" t="s">
        <v>186</v>
      </c>
      <c r="G4" s="42">
        <v>17629.0</v>
      </c>
      <c r="H4" s="43">
        <v>12.89</v>
      </c>
      <c r="I4" s="40" t="s">
        <v>195</v>
      </c>
      <c r="J4" s="45" t="s">
        <v>196</v>
      </c>
      <c r="K4" s="45" t="s">
        <v>197</v>
      </c>
      <c r="L4" s="45" t="s">
        <v>191</v>
      </c>
    </row>
    <row r="5">
      <c r="A5" s="36">
        <v>3.0</v>
      </c>
      <c r="B5" s="37">
        <v>1001193.0</v>
      </c>
      <c r="C5" s="39" t="s">
        <v>199</v>
      </c>
      <c r="D5" s="39" t="s">
        <v>185</v>
      </c>
      <c r="E5" s="40" t="s">
        <v>46</v>
      </c>
      <c r="F5" s="40" t="s">
        <v>201</v>
      </c>
      <c r="G5" s="42">
        <v>2188.0</v>
      </c>
      <c r="H5" s="43">
        <v>4.64</v>
      </c>
      <c r="I5" s="40" t="s">
        <v>202</v>
      </c>
      <c r="J5" s="45" t="s">
        <v>203</v>
      </c>
      <c r="K5" s="45" t="s">
        <v>204</v>
      </c>
      <c r="L5" s="45" t="s">
        <v>191</v>
      </c>
    </row>
    <row r="6">
      <c r="A6" s="36">
        <v>4.0</v>
      </c>
      <c r="B6" s="37">
        <v>1001612.0</v>
      </c>
      <c r="C6" s="39" t="s">
        <v>205</v>
      </c>
      <c r="D6" s="39" t="s">
        <v>206</v>
      </c>
      <c r="E6" s="40" t="s">
        <v>207</v>
      </c>
      <c r="F6" s="40" t="s">
        <v>208</v>
      </c>
      <c r="G6" s="42">
        <v>5254.0</v>
      </c>
      <c r="H6" s="43">
        <v>14.04</v>
      </c>
      <c r="I6" s="40" t="s">
        <v>210</v>
      </c>
      <c r="J6" s="45" t="s">
        <v>212</v>
      </c>
      <c r="K6" s="45" t="s">
        <v>213</v>
      </c>
      <c r="L6" s="45" t="s">
        <v>191</v>
      </c>
    </row>
    <row r="7">
      <c r="A7" s="36">
        <v>5.0</v>
      </c>
      <c r="B7" s="37">
        <v>2000720.0</v>
      </c>
      <c r="C7" s="39" t="s">
        <v>215</v>
      </c>
      <c r="D7" s="39" t="s">
        <v>206</v>
      </c>
      <c r="E7" s="40" t="s">
        <v>207</v>
      </c>
      <c r="F7" s="40" t="s">
        <v>208</v>
      </c>
      <c r="G7" s="42">
        <v>386.0</v>
      </c>
      <c r="H7" s="43">
        <v>14.71</v>
      </c>
      <c r="I7" s="40" t="s">
        <v>219</v>
      </c>
      <c r="J7" s="45" t="s">
        <v>221</v>
      </c>
      <c r="K7" s="45" t="s">
        <v>222</v>
      </c>
      <c r="L7" s="45" t="s">
        <v>191</v>
      </c>
    </row>
    <row r="8">
      <c r="A8" s="36">
        <v>6.0</v>
      </c>
      <c r="B8" s="37">
        <v>1014027.0</v>
      </c>
      <c r="C8" s="39" t="s">
        <v>224</v>
      </c>
      <c r="D8" s="39" t="s">
        <v>226</v>
      </c>
      <c r="E8" s="40" t="s">
        <v>227</v>
      </c>
      <c r="F8" s="40" t="s">
        <v>201</v>
      </c>
      <c r="G8" s="42">
        <v>11675.0</v>
      </c>
      <c r="H8" s="43">
        <v>8.68</v>
      </c>
      <c r="I8" s="40" t="s">
        <v>229</v>
      </c>
      <c r="J8" s="45" t="s">
        <v>230</v>
      </c>
      <c r="K8" s="45" t="s">
        <v>232</v>
      </c>
      <c r="L8" s="45" t="s">
        <v>191</v>
      </c>
    </row>
    <row r="9">
      <c r="A9" s="36">
        <v>7.0</v>
      </c>
      <c r="B9" s="37">
        <v>1013978.0</v>
      </c>
      <c r="C9" s="39" t="s">
        <v>235</v>
      </c>
      <c r="D9" s="39" t="s">
        <v>236</v>
      </c>
      <c r="E9" s="40" t="s">
        <v>237</v>
      </c>
      <c r="F9" s="40" t="s">
        <v>208</v>
      </c>
      <c r="G9" s="42">
        <v>4507.0</v>
      </c>
      <c r="H9" s="43">
        <v>19.21</v>
      </c>
      <c r="I9" s="40" t="s">
        <v>238</v>
      </c>
      <c r="J9" s="45" t="s">
        <v>239</v>
      </c>
      <c r="K9" s="45" t="s">
        <v>240</v>
      </c>
      <c r="L9" s="45" t="s">
        <v>191</v>
      </c>
    </row>
    <row r="10">
      <c r="A10" s="50">
        <v>8.0</v>
      </c>
      <c r="B10" s="52">
        <v>2001035.0</v>
      </c>
      <c r="C10" s="53" t="s">
        <v>242</v>
      </c>
      <c r="D10" s="53" t="s">
        <v>243</v>
      </c>
      <c r="E10" s="45" t="s">
        <v>46</v>
      </c>
      <c r="F10" s="45" t="s">
        <v>244</v>
      </c>
      <c r="G10" s="55">
        <v>6887.0</v>
      </c>
      <c r="H10" s="56">
        <v>4.18</v>
      </c>
      <c r="I10" s="45" t="s">
        <v>247</v>
      </c>
      <c r="J10" s="45" t="s">
        <v>248</v>
      </c>
      <c r="K10" s="45" t="s">
        <v>249</v>
      </c>
      <c r="L10" s="45" t="s">
        <v>191</v>
      </c>
    </row>
    <row r="11">
      <c r="A11" s="50">
        <v>9.0</v>
      </c>
      <c r="B11" s="52">
        <v>2000986.0</v>
      </c>
      <c r="C11" s="53" t="s">
        <v>251</v>
      </c>
      <c r="D11" s="53" t="s">
        <v>185</v>
      </c>
      <c r="E11" s="45" t="s">
        <v>46</v>
      </c>
      <c r="F11" s="45" t="s">
        <v>253</v>
      </c>
      <c r="G11" s="55">
        <v>13354.0</v>
      </c>
      <c r="H11" s="56">
        <v>7.14</v>
      </c>
      <c r="I11" s="45" t="s">
        <v>255</v>
      </c>
      <c r="J11" s="45" t="s">
        <v>256</v>
      </c>
      <c r="K11" s="45" t="s">
        <v>257</v>
      </c>
      <c r="L11" s="45" t="s">
        <v>191</v>
      </c>
    </row>
    <row r="12">
      <c r="A12" s="50">
        <v>10.0</v>
      </c>
      <c r="B12" s="52">
        <v>2002621.0</v>
      </c>
      <c r="C12" s="53" t="s">
        <v>259</v>
      </c>
      <c r="D12" s="53" t="s">
        <v>261</v>
      </c>
      <c r="E12" s="45" t="s">
        <v>46</v>
      </c>
      <c r="F12" s="45" t="s">
        <v>253</v>
      </c>
      <c r="G12" s="55">
        <v>10050.0</v>
      </c>
      <c r="H12" s="56">
        <v>15.86</v>
      </c>
      <c r="I12" s="45" t="s">
        <v>262</v>
      </c>
      <c r="J12" s="45" t="s">
        <v>264</v>
      </c>
      <c r="K12" s="45" t="s">
        <v>265</v>
      </c>
      <c r="L12" s="45" t="s">
        <v>191</v>
      </c>
    </row>
    <row r="13">
      <c r="A13" s="50">
        <v>11.0</v>
      </c>
      <c r="B13" s="52">
        <v>1004884.0</v>
      </c>
      <c r="C13" s="53" t="s">
        <v>268</v>
      </c>
      <c r="D13" s="53" t="s">
        <v>185</v>
      </c>
      <c r="E13" s="45" t="s">
        <v>46</v>
      </c>
      <c r="F13" s="45" t="s">
        <v>201</v>
      </c>
      <c r="G13" s="55">
        <v>4813.0</v>
      </c>
      <c r="H13" s="56">
        <v>15.24</v>
      </c>
      <c r="I13" s="45" t="s">
        <v>269</v>
      </c>
      <c r="J13" s="45" t="s">
        <v>270</v>
      </c>
      <c r="K13" s="45" t="s">
        <v>271</v>
      </c>
      <c r="L13" s="45" t="s">
        <v>191</v>
      </c>
    </row>
    <row r="14">
      <c r="A14" s="50">
        <v>12.0</v>
      </c>
      <c r="B14" s="52">
        <v>1000656.0</v>
      </c>
      <c r="C14" s="53" t="s">
        <v>272</v>
      </c>
      <c r="D14" s="53" t="s">
        <v>185</v>
      </c>
      <c r="E14" s="45" t="s">
        <v>46</v>
      </c>
      <c r="F14" s="45" t="s">
        <v>201</v>
      </c>
      <c r="G14" s="55">
        <v>4143.0</v>
      </c>
      <c r="H14" s="56">
        <v>10.24</v>
      </c>
      <c r="I14" s="45" t="s">
        <v>273</v>
      </c>
      <c r="J14" s="45" t="s">
        <v>189</v>
      </c>
      <c r="K14" s="45" t="s">
        <v>274</v>
      </c>
      <c r="L14" s="45" t="s">
        <v>191</v>
      </c>
    </row>
    <row r="15">
      <c r="A15" s="50">
        <v>13.0</v>
      </c>
      <c r="B15" s="52">
        <v>1001699.0</v>
      </c>
      <c r="C15" s="53" t="s">
        <v>275</v>
      </c>
      <c r="D15" s="53" t="s">
        <v>226</v>
      </c>
      <c r="E15" s="45" t="s">
        <v>227</v>
      </c>
      <c r="F15" s="45" t="s">
        <v>276</v>
      </c>
      <c r="G15" s="55">
        <v>1348.0</v>
      </c>
      <c r="H15" s="56">
        <v>21.55</v>
      </c>
      <c r="I15" s="45" t="s">
        <v>277</v>
      </c>
      <c r="J15" s="45" t="s">
        <v>278</v>
      </c>
      <c r="K15" s="45" t="s">
        <v>279</v>
      </c>
      <c r="L15" s="45" t="s">
        <v>191</v>
      </c>
    </row>
    <row r="16">
      <c r="A16" s="50">
        <v>14.0</v>
      </c>
      <c r="B16" s="52">
        <v>2002622.0</v>
      </c>
      <c r="C16" s="53" t="s">
        <v>280</v>
      </c>
      <c r="D16" s="53" t="s">
        <v>281</v>
      </c>
      <c r="E16" s="45" t="s">
        <v>46</v>
      </c>
      <c r="F16" s="45" t="s">
        <v>282</v>
      </c>
      <c r="G16" s="56">
        <v>753.0</v>
      </c>
      <c r="H16" s="56">
        <v>13.27</v>
      </c>
      <c r="I16" s="45" t="s">
        <v>283</v>
      </c>
      <c r="J16" s="45" t="s">
        <v>284</v>
      </c>
      <c r="K16" s="45" t="s">
        <v>285</v>
      </c>
      <c r="L16" s="45" t="s">
        <v>191</v>
      </c>
    </row>
    <row r="17">
      <c r="A17" s="50">
        <v>15.0</v>
      </c>
      <c r="B17" s="52">
        <v>1001731.0</v>
      </c>
      <c r="C17" s="53" t="s">
        <v>286</v>
      </c>
      <c r="D17" s="53" t="s">
        <v>226</v>
      </c>
      <c r="E17" s="45" t="s">
        <v>287</v>
      </c>
      <c r="F17" s="45" t="s">
        <v>288</v>
      </c>
      <c r="G17" s="56">
        <v>455.0</v>
      </c>
      <c r="H17" s="56">
        <v>8.24</v>
      </c>
      <c r="I17" s="45" t="s">
        <v>289</v>
      </c>
      <c r="J17" s="45" t="s">
        <v>290</v>
      </c>
      <c r="K17" s="45" t="s">
        <v>291</v>
      </c>
      <c r="L17" s="45" t="s">
        <v>191</v>
      </c>
    </row>
    <row r="18">
      <c r="A18" s="50">
        <v>16.0</v>
      </c>
      <c r="B18" s="52">
        <v>1004859.0</v>
      </c>
      <c r="C18" s="53" t="s">
        <v>292</v>
      </c>
      <c r="D18" s="53" t="s">
        <v>185</v>
      </c>
      <c r="E18" s="45" t="s">
        <v>46</v>
      </c>
      <c r="F18" s="45" t="s">
        <v>201</v>
      </c>
      <c r="G18" s="56">
        <v>405.0</v>
      </c>
      <c r="H18" s="56">
        <v>10.98</v>
      </c>
      <c r="I18" s="45" t="s">
        <v>293</v>
      </c>
      <c r="J18" s="45" t="s">
        <v>270</v>
      </c>
      <c r="K18" s="45" t="s">
        <v>294</v>
      </c>
      <c r="L18" s="45" t="s">
        <v>191</v>
      </c>
    </row>
    <row r="19">
      <c r="A19" s="50">
        <v>17.0</v>
      </c>
      <c r="B19" s="52">
        <v>2001023.0</v>
      </c>
      <c r="C19" s="53" t="s">
        <v>295</v>
      </c>
      <c r="D19" s="53" t="s">
        <v>185</v>
      </c>
      <c r="E19" s="45" t="s">
        <v>46</v>
      </c>
      <c r="F19" s="45" t="s">
        <v>296</v>
      </c>
      <c r="G19" s="56">
        <v>392.0</v>
      </c>
      <c r="H19" s="56">
        <v>4.94</v>
      </c>
      <c r="I19" s="45" t="s">
        <v>297</v>
      </c>
      <c r="J19" s="45" t="s">
        <v>298</v>
      </c>
      <c r="K19" s="45" t="s">
        <v>299</v>
      </c>
      <c r="L19" s="45" t="s">
        <v>191</v>
      </c>
    </row>
    <row r="20">
      <c r="A20" s="50">
        <v>18.0</v>
      </c>
      <c r="B20" s="52">
        <v>1006714.0</v>
      </c>
      <c r="C20" s="53" t="s">
        <v>300</v>
      </c>
      <c r="D20" s="53" t="s">
        <v>185</v>
      </c>
      <c r="E20" s="45" t="s">
        <v>46</v>
      </c>
      <c r="F20" s="45" t="s">
        <v>282</v>
      </c>
      <c r="G20" s="56">
        <v>362.0</v>
      </c>
      <c r="H20" s="56">
        <v>21.12</v>
      </c>
      <c r="I20" s="45" t="s">
        <v>301</v>
      </c>
      <c r="J20" s="45" t="s">
        <v>302</v>
      </c>
      <c r="K20" s="45" t="s">
        <v>303</v>
      </c>
      <c r="L20" s="45" t="s">
        <v>191</v>
      </c>
    </row>
  </sheetData>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1.0" topLeftCell="A2" activePane="bottomLeft" state="frozen"/>
      <selection activeCell="B3" sqref="B3" pane="bottomLeft"/>
    </sheetView>
  </sheetViews>
  <sheetFormatPr customHeight="1" defaultColWidth="12.63" defaultRowHeight="15.0"/>
  <cols>
    <col customWidth="1" min="1" max="1" width="7.0"/>
    <col customWidth="1" min="2" max="2" width="16.0"/>
    <col customWidth="1" min="3" max="3" width="34.0"/>
    <col customWidth="1" min="4" max="4" width="14.0"/>
    <col customWidth="1" min="5" max="9" width="16.0"/>
    <col customWidth="1" min="10" max="26" width="8.63"/>
  </cols>
  <sheetData>
    <row r="1" ht="13.5" customHeight="1">
      <c r="A1" s="13" t="s">
        <v>6</v>
      </c>
      <c r="B1" s="13" t="s">
        <v>12</v>
      </c>
      <c r="C1" s="13" t="s">
        <v>13</v>
      </c>
      <c r="D1" s="13" t="s">
        <v>304</v>
      </c>
      <c r="E1" s="13" t="s">
        <v>80</v>
      </c>
      <c r="F1" s="13" t="s">
        <v>305</v>
      </c>
      <c r="G1" s="13" t="s">
        <v>306</v>
      </c>
      <c r="H1" s="13" t="s">
        <v>307</v>
      </c>
      <c r="I1" s="13" t="s">
        <v>309</v>
      </c>
    </row>
    <row r="2" ht="13.5" customHeight="1">
      <c r="A2" s="20">
        <v>1.0</v>
      </c>
      <c r="B2" s="20" t="s">
        <v>14</v>
      </c>
      <c r="C2" s="20" t="s">
        <v>16</v>
      </c>
      <c r="D2" s="20">
        <f>COUNTIFS(NHAP_LIEU!$C$6:$C$590,C2,NHAP_LIEU!$F$6:$F$590,"?*")</f>
        <v>2</v>
      </c>
      <c r="E2" s="21">
        <f>SUMIFS(NHAP_LIEU!$K$6:$K$590,NHAP_LIEU!$C$6:$C$590,C2)</f>
        <v>36</v>
      </c>
      <c r="F2" s="23">
        <f>IFERROR(SUMIFS(NHAP_LIEU!$AC$6:$AC$590,NHAP_LIEU!$C$6:$C$590,C2)/D2,0)</f>
        <v>15.16795943</v>
      </c>
      <c r="G2" s="23">
        <f>IFERROR(_xludf.AGGREGATE(14,6,NHAP_LIEU!$AC$6:$AC$590/(NHAP_LIEU!$C$6:$C$590=C2),1),0)</f>
        <v>0</v>
      </c>
      <c r="H2" s="66">
        <f t="shared" ref="H2:H118" si="1">MIN(100,D2/5*100)</f>
        <v>40</v>
      </c>
      <c r="I2" s="20" t="str">
        <f t="shared" ref="I2:I118" si="2">IF(D2&gt;=5,"Đã nhập đủ",IF(D2=0,"Chưa nhập","Đang nhập"))</f>
        <v>Đang nhập</v>
      </c>
    </row>
    <row r="3" ht="13.5" customHeight="1">
      <c r="A3" s="20">
        <v>2.0</v>
      </c>
      <c r="B3" s="20" t="s">
        <v>14</v>
      </c>
      <c r="C3" s="20" t="s">
        <v>19</v>
      </c>
      <c r="D3" s="20">
        <f>COUNTIFS(NHAP_LIEU!$C$6:$C$590,C3,NHAP_LIEU!$F$6:$F$590,"?*")</f>
        <v>5</v>
      </c>
      <c r="E3" s="21">
        <f>SUMIFS(NHAP_LIEU!$K$6:$K$590,NHAP_LIEU!$C$6:$C$590,C3)</f>
        <v>816</v>
      </c>
      <c r="F3" s="23">
        <f>IFERROR(SUMIFS(NHAP_LIEU!$AC$6:$AC$590,NHAP_LIEU!$C$6:$C$590,C3)/D3,0)</f>
        <v>21.1451074</v>
      </c>
      <c r="G3" s="23">
        <f>IFERROR(_xludf.AGGREGATE(14,6,NHAP_LIEU!$AC$6:$AC$590/(NHAP_LIEU!$C$6:$C$590=C3),1),0)</f>
        <v>0</v>
      </c>
      <c r="H3" s="66">
        <f t="shared" si="1"/>
        <v>100</v>
      </c>
      <c r="I3" s="20" t="str">
        <f t="shared" si="2"/>
        <v>Đã nhập đủ</v>
      </c>
    </row>
    <row r="4" ht="13.5" customHeight="1">
      <c r="A4" s="20">
        <v>3.0</v>
      </c>
      <c r="B4" s="20" t="s">
        <v>14</v>
      </c>
      <c r="C4" s="20" t="s">
        <v>22</v>
      </c>
      <c r="D4" s="20">
        <f>COUNTIFS(NHAP_LIEU!$C$6:$C$590,C4,NHAP_LIEU!$F$6:$F$590,"?*")</f>
        <v>5</v>
      </c>
      <c r="E4" s="21">
        <f>SUMIFS(NHAP_LIEU!$K$6:$K$590,NHAP_LIEU!$C$6:$C$590,C4)</f>
        <v>986</v>
      </c>
      <c r="F4" s="23">
        <f>IFERROR(SUMIFS(NHAP_LIEU!$AC$6:$AC$590,NHAP_LIEU!$C$6:$C$590,C4)/D4,0)</f>
        <v>0.4706443914</v>
      </c>
      <c r="G4" s="23">
        <f>IFERROR(_xludf.AGGREGATE(14,6,NHAP_LIEU!$AC$6:$AC$590/(NHAP_LIEU!$C$6:$C$590=C4),1),0)</f>
        <v>0</v>
      </c>
      <c r="H4" s="66">
        <f t="shared" si="1"/>
        <v>100</v>
      </c>
      <c r="I4" s="20" t="str">
        <f t="shared" si="2"/>
        <v>Đã nhập đủ</v>
      </c>
    </row>
    <row r="5" ht="13.5" customHeight="1">
      <c r="A5" s="20">
        <v>4.0</v>
      </c>
      <c r="B5" s="20" t="s">
        <v>14</v>
      </c>
      <c r="C5" s="20" t="s">
        <v>25</v>
      </c>
      <c r="D5" s="77">
        <v>2.0</v>
      </c>
      <c r="E5" s="79">
        <v>97.0</v>
      </c>
      <c r="F5" s="23">
        <f>IFERROR(SUMIFS(NHAP_LIEU!$AC$6:$AC$590,NHAP_LIEU!$C$6:$C$590,C5)/D5,0)</f>
        <v>0.11575179</v>
      </c>
      <c r="G5" s="23">
        <f>IFERROR(_xludf.AGGREGATE(14,6,NHAP_LIEU!$AC$6:$AC$590/(NHAP_LIEU!$C$6:$C$590=C5),1),0)</f>
        <v>0</v>
      </c>
      <c r="H5" s="66">
        <f t="shared" si="1"/>
        <v>40</v>
      </c>
      <c r="I5" s="20" t="str">
        <f t="shared" si="2"/>
        <v>Đang nhập</v>
      </c>
    </row>
    <row r="6" ht="13.5" customHeight="1">
      <c r="A6" s="20">
        <v>5.0</v>
      </c>
      <c r="B6" s="20" t="s">
        <v>14</v>
      </c>
      <c r="C6" s="20" t="s">
        <v>29</v>
      </c>
      <c r="D6" s="20">
        <f>COUNTIFS(NHAP_LIEU!$C$6:$C$590,C6,NHAP_LIEU!$F$6:$F$590,"?*")</f>
        <v>0</v>
      </c>
      <c r="E6" s="21">
        <f>SUMIFS(NHAP_LIEU!$K$6:$K$590,NHAP_LIEU!$C$6:$C$590,C6)</f>
        <v>0</v>
      </c>
      <c r="F6" s="23">
        <f>IFERROR(SUMIFS(NHAP_LIEU!$AC$6:$AC$590,NHAP_LIEU!$C$6:$C$590,C6)/D6,0)</f>
        <v>0</v>
      </c>
      <c r="G6" s="23">
        <f>IFERROR(_xludf.AGGREGATE(14,6,NHAP_LIEU!$AC$6:$AC$590/(NHAP_LIEU!$C$6:$C$590=C6),1),0)</f>
        <v>0</v>
      </c>
      <c r="H6" s="66">
        <f t="shared" si="1"/>
        <v>0</v>
      </c>
      <c r="I6" s="20" t="str">
        <f t="shared" si="2"/>
        <v>Chưa nhập</v>
      </c>
    </row>
    <row r="7" ht="13.5" customHeight="1">
      <c r="A7" s="20">
        <v>6.0</v>
      </c>
      <c r="B7" s="20" t="s">
        <v>14</v>
      </c>
      <c r="C7" s="20" t="s">
        <v>33</v>
      </c>
      <c r="D7" s="20">
        <f>COUNTIFS(NHAP_LIEU!$C$6:$C$590,C7,NHAP_LIEU!$F$6:$F$590,"?*")</f>
        <v>5</v>
      </c>
      <c r="E7" s="21">
        <f>SUMIFS(NHAP_LIEU!$K$6:$K$590,NHAP_LIEU!$C$6:$C$590,C7)</f>
        <v>2085</v>
      </c>
      <c r="F7" s="23">
        <f>IFERROR(SUMIFS(NHAP_LIEU!$AC$6:$AC$590,NHAP_LIEU!$C$6:$C$590,C7)/D7,0)</f>
        <v>12.89522673</v>
      </c>
      <c r="G7" s="23">
        <f>IFERROR(_xludf.AGGREGATE(14,6,NHAP_LIEU!$AC$6:$AC$590/(NHAP_LIEU!$C$6:$C$590=C7),1),0)</f>
        <v>0</v>
      </c>
      <c r="H7" s="66">
        <f t="shared" si="1"/>
        <v>100</v>
      </c>
      <c r="I7" s="20" t="str">
        <f t="shared" si="2"/>
        <v>Đã nhập đủ</v>
      </c>
    </row>
    <row r="8" ht="13.5" customHeight="1">
      <c r="A8" s="20">
        <v>7.0</v>
      </c>
      <c r="B8" s="20" t="s">
        <v>14</v>
      </c>
      <c r="C8" s="20" t="s">
        <v>36</v>
      </c>
      <c r="D8" s="20">
        <f>COUNTIFS(NHAP_LIEU!$C$6:$C$590,C8,NHAP_LIEU!$F$6:$F$590,"?*")</f>
        <v>5</v>
      </c>
      <c r="E8" s="21">
        <f>SUMIFS(NHAP_LIEU!$K$6:$K$590,NHAP_LIEU!$C$6:$C$590,C8)</f>
        <v>917</v>
      </c>
      <c r="F8" s="23">
        <f>IFERROR(SUMIFS(NHAP_LIEU!$AC$6:$AC$590,NHAP_LIEU!$C$6:$C$590,C8)/D8,0)</f>
        <v>14.68770883</v>
      </c>
      <c r="G8" s="23">
        <f>IFERROR(_xludf.AGGREGATE(14,6,NHAP_LIEU!$AC$6:$AC$590/(NHAP_LIEU!$C$6:$C$590=C8),1),0)</f>
        <v>0</v>
      </c>
      <c r="H8" s="66">
        <f t="shared" si="1"/>
        <v>100</v>
      </c>
      <c r="I8" s="20" t="str">
        <f t="shared" si="2"/>
        <v>Đã nhập đủ</v>
      </c>
    </row>
    <row r="9" ht="13.5" customHeight="1">
      <c r="A9" s="20">
        <v>8.0</v>
      </c>
      <c r="B9" s="20" t="s">
        <v>14</v>
      </c>
      <c r="C9" s="20" t="s">
        <v>39</v>
      </c>
      <c r="D9" s="20">
        <f>COUNTIFS(NHAP_LIEU!$C$6:$C$590,C9,NHAP_LIEU!$F$6:$F$590,"?*")</f>
        <v>5</v>
      </c>
      <c r="E9" s="21">
        <f>SUMIFS(NHAP_LIEU!$K$6:$K$590,NHAP_LIEU!$C$6:$C$590,C9)</f>
        <v>962</v>
      </c>
      <c r="F9" s="23">
        <f>IFERROR(SUMIFS(NHAP_LIEU!$AC$6:$AC$590,NHAP_LIEU!$C$6:$C$590,C9)/D9,0)</f>
        <v>0.4591885442</v>
      </c>
      <c r="G9" s="23">
        <f>IFERROR(_xludf.AGGREGATE(14,6,NHAP_LIEU!$AC$6:$AC$590/(NHAP_LIEU!$C$6:$C$590=C9),1),0)</f>
        <v>0</v>
      </c>
      <c r="H9" s="66">
        <f t="shared" si="1"/>
        <v>100</v>
      </c>
      <c r="I9" s="20" t="str">
        <f t="shared" si="2"/>
        <v>Đã nhập đủ</v>
      </c>
    </row>
    <row r="10" ht="13.5" customHeight="1">
      <c r="A10" s="20">
        <v>9.0</v>
      </c>
      <c r="B10" s="20" t="s">
        <v>14</v>
      </c>
      <c r="C10" s="20" t="s">
        <v>41</v>
      </c>
      <c r="D10" s="20">
        <f>COUNTIFS(NHAP_LIEU!$C$6:$C$590,C10,NHAP_LIEU!$F$6:$F$590,"?*")</f>
        <v>5</v>
      </c>
      <c r="E10" s="21">
        <f>SUMIFS(NHAP_LIEU!$K$6:$K$590,NHAP_LIEU!$C$6:$C$590,C10)</f>
        <v>2212</v>
      </c>
      <c r="F10" s="23">
        <f>IFERROR(SUMIFS(NHAP_LIEU!$AC$6:$AC$590,NHAP_LIEU!$C$6:$C$590,C10)/D10,0)</f>
        <v>1.055847255</v>
      </c>
      <c r="G10" s="23">
        <f>IFERROR(_xludf.AGGREGATE(14,6,NHAP_LIEU!$AC$6:$AC$590/(NHAP_LIEU!$C$6:$C$590=C10),1),0)</f>
        <v>0</v>
      </c>
      <c r="H10" s="66">
        <f t="shared" si="1"/>
        <v>100</v>
      </c>
      <c r="I10" s="20" t="str">
        <f t="shared" si="2"/>
        <v>Đã nhập đủ</v>
      </c>
    </row>
    <row r="11" ht="13.5" customHeight="1">
      <c r="A11" s="20">
        <v>10.0</v>
      </c>
      <c r="B11" s="20" t="s">
        <v>14</v>
      </c>
      <c r="C11" s="20" t="s">
        <v>44</v>
      </c>
      <c r="D11" s="20">
        <f>COUNTIFS(NHAP_LIEU!$C$6:$C$590,C11,NHAP_LIEU!$F$6:$F$590,"?*")</f>
        <v>5</v>
      </c>
      <c r="E11" s="21">
        <f>SUMIFS(NHAP_LIEU!$K$6:$K$590,NHAP_LIEU!$C$6:$C$590,C11)</f>
        <v>5651</v>
      </c>
      <c r="F11" s="23">
        <f>IFERROR(SUMIFS(NHAP_LIEU!$AC$6:$AC$590,NHAP_LIEU!$C$6:$C$590,C11)/D11,0)</f>
        <v>11.93070804</v>
      </c>
      <c r="G11" s="23">
        <f>IFERROR(_xludf.AGGREGATE(14,6,NHAP_LIEU!$AC$6:$AC$590/(NHAP_LIEU!$C$6:$C$590=C11),1),0)</f>
        <v>0</v>
      </c>
      <c r="H11" s="66">
        <f t="shared" si="1"/>
        <v>100</v>
      </c>
      <c r="I11" s="20" t="str">
        <f t="shared" si="2"/>
        <v>Đã nhập đủ</v>
      </c>
    </row>
    <row r="12" ht="13.5" customHeight="1">
      <c r="A12" s="20">
        <v>11.0</v>
      </c>
      <c r="B12" s="20" t="s">
        <v>14</v>
      </c>
      <c r="C12" s="20" t="s">
        <v>46</v>
      </c>
      <c r="D12" s="20">
        <f>COUNTIFS(NHAP_LIEU!$C$6:$C$590,C12,NHAP_LIEU!$F$6:$F$590,"?*")</f>
        <v>5</v>
      </c>
      <c r="E12" s="21">
        <f>SUMIFS(NHAP_LIEU!$K$6:$K$590,NHAP_LIEU!$C$6:$C$590,C12)</f>
        <v>363</v>
      </c>
      <c r="F12" s="23">
        <f>IFERROR(SUMIFS(NHAP_LIEU!$AC$6:$AC$590,NHAP_LIEU!$C$6:$C$590,C12)/D12,0)</f>
        <v>0.1732696897</v>
      </c>
      <c r="G12" s="23">
        <f>IFERROR(_xludf.AGGREGATE(14,6,NHAP_LIEU!$AC$6:$AC$590/(NHAP_LIEU!$C$6:$C$590=C12),1),0)</f>
        <v>0</v>
      </c>
      <c r="H12" s="66">
        <f t="shared" si="1"/>
        <v>100</v>
      </c>
      <c r="I12" s="20" t="str">
        <f t="shared" si="2"/>
        <v>Đã nhập đủ</v>
      </c>
    </row>
    <row r="13" ht="13.5" customHeight="1">
      <c r="A13" s="20">
        <v>12.0</v>
      </c>
      <c r="B13" s="20" t="s">
        <v>14</v>
      </c>
      <c r="C13" s="20" t="s">
        <v>50</v>
      </c>
      <c r="D13" s="20">
        <f>COUNTIFS(NHAP_LIEU!$C$6:$C$590,C13,NHAP_LIEU!$F$6:$F$590,"?*")</f>
        <v>5</v>
      </c>
      <c r="E13" s="21">
        <f>SUMIFS(NHAP_LIEU!$K$6:$K$590,NHAP_LIEU!$C$6:$C$590,C13)</f>
        <v>1668</v>
      </c>
      <c r="F13" s="23">
        <f>IFERROR(SUMIFS(NHAP_LIEU!$AC$6:$AC$590,NHAP_LIEU!$C$6:$C$590,C13)/D13,0)</f>
        <v>0.7961813842</v>
      </c>
      <c r="G13" s="23">
        <f>IFERROR(_xludf.AGGREGATE(14,6,NHAP_LIEU!$AC$6:$AC$590/(NHAP_LIEU!$C$6:$C$590=C13),1),0)</f>
        <v>0</v>
      </c>
      <c r="H13" s="66">
        <f t="shared" si="1"/>
        <v>100</v>
      </c>
      <c r="I13" s="20" t="str">
        <f t="shared" si="2"/>
        <v>Đã nhập đủ</v>
      </c>
    </row>
    <row r="14" ht="13.5" customHeight="1">
      <c r="A14" s="20">
        <v>13.0</v>
      </c>
      <c r="B14" s="20" t="s">
        <v>14</v>
      </c>
      <c r="C14" s="20" t="s">
        <v>55</v>
      </c>
      <c r="D14" s="20">
        <f>COUNTIFS(NHAP_LIEU!$C$6:$C$590,C14,NHAP_LIEU!$F$6:$F$590,"?*")</f>
        <v>5</v>
      </c>
      <c r="E14" s="21">
        <f>SUMIFS(NHAP_LIEU!$K$6:$K$590,NHAP_LIEU!$C$6:$C$590,C14)</f>
        <v>4726</v>
      </c>
      <c r="F14" s="23">
        <f>IFERROR(SUMIFS(NHAP_LIEU!$AC$6:$AC$590,NHAP_LIEU!$C$6:$C$590,C14)/D14,0)</f>
        <v>10.1148791</v>
      </c>
      <c r="G14" s="23">
        <f>IFERROR(_xludf.AGGREGATE(14,6,NHAP_LIEU!$AC$6:$AC$590/(NHAP_LIEU!$C$6:$C$590=C14),1),0)</f>
        <v>0</v>
      </c>
      <c r="H14" s="66">
        <f t="shared" si="1"/>
        <v>100</v>
      </c>
      <c r="I14" s="20" t="str">
        <f t="shared" si="2"/>
        <v>Đã nhập đủ</v>
      </c>
    </row>
    <row r="15" ht="13.5" customHeight="1">
      <c r="A15" s="20">
        <v>14.0</v>
      </c>
      <c r="B15" s="20" t="s">
        <v>14</v>
      </c>
      <c r="C15" s="20" t="s">
        <v>57</v>
      </c>
      <c r="D15" s="77">
        <v>5.0</v>
      </c>
      <c r="E15" s="21">
        <f>SUMIFS(NHAP_LIEU!$K$6:$K$590,NHAP_LIEU!$C$6:$C$590,C15)</f>
        <v>3259</v>
      </c>
      <c r="F15" s="23">
        <f>IFERROR(SUMIFS(NHAP_LIEU!$AC$6:$AC$590,NHAP_LIEU!$C$6:$C$590,C15)/D15,0)</f>
        <v>8.505608592</v>
      </c>
      <c r="G15" s="23">
        <f>IFERROR(_xludf.AGGREGATE(14,6,NHAP_LIEU!$AC$6:$AC$590/(NHAP_LIEU!$C$6:$C$590=C15),1),0)</f>
        <v>0</v>
      </c>
      <c r="H15" s="66">
        <f t="shared" si="1"/>
        <v>100</v>
      </c>
      <c r="I15" s="20" t="str">
        <f t="shared" si="2"/>
        <v>Đã nhập đủ</v>
      </c>
    </row>
    <row r="16" ht="13.5" customHeight="1">
      <c r="A16" s="20">
        <v>15.0</v>
      </c>
      <c r="B16" s="20" t="s">
        <v>14</v>
      </c>
      <c r="C16" s="20" t="s">
        <v>58</v>
      </c>
      <c r="D16" s="20">
        <f>COUNTIFS(NHAP_LIEU!$C$6:$C$590,C16,NHAP_LIEU!$F$6:$F$590,"?*")</f>
        <v>0</v>
      </c>
      <c r="E16" s="21">
        <f>SUMIFS(NHAP_LIEU!$K$6:$K$590,NHAP_LIEU!$C$6:$C$590,C16)</f>
        <v>0</v>
      </c>
      <c r="F16" s="23">
        <f>IFERROR(SUMIFS(NHAP_LIEU!$AC$6:$AC$590,NHAP_LIEU!$C$6:$C$590,C16)/D16,0)</f>
        <v>0</v>
      </c>
      <c r="G16" s="23">
        <f>IFERROR(_xludf.AGGREGATE(14,6,NHAP_LIEU!$AC$6:$AC$590/(NHAP_LIEU!$C$6:$C$590=C16),1),0)</f>
        <v>0</v>
      </c>
      <c r="H16" s="66">
        <f t="shared" si="1"/>
        <v>0</v>
      </c>
      <c r="I16" s="20" t="str">
        <f t="shared" si="2"/>
        <v>Chưa nhập</v>
      </c>
    </row>
    <row r="17" ht="13.5" customHeight="1">
      <c r="A17" s="20">
        <v>16.0</v>
      </c>
      <c r="B17" s="20" t="s">
        <v>63</v>
      </c>
      <c r="C17" s="20" t="s">
        <v>66</v>
      </c>
      <c r="D17" s="20">
        <f>COUNTIFS(NHAP_LIEU!$C$6:$C$590,C17,NHAP_LIEU!$F$6:$F$590,"?*")</f>
        <v>5</v>
      </c>
      <c r="E17" s="21">
        <f>SUMIFS(NHAP_LIEU!$K$6:$K$590,NHAP_LIEU!$C$6:$C$590,C17)</f>
        <v>5381</v>
      </c>
      <c r="F17" s="23">
        <f>IFERROR(SUMIFS(NHAP_LIEU!$AC$6:$AC$590,NHAP_LIEU!$C$6:$C$590,C17)/D17,0)</f>
        <v>19.62105624</v>
      </c>
      <c r="G17" s="23">
        <f>IFERROR(_xludf.AGGREGATE(14,6,NHAP_LIEU!$AC$6:$AC$590/(NHAP_LIEU!$C$6:$C$590=C17),1),0)</f>
        <v>0</v>
      </c>
      <c r="H17" s="66">
        <f t="shared" si="1"/>
        <v>100</v>
      </c>
      <c r="I17" s="20" t="str">
        <f t="shared" si="2"/>
        <v>Đã nhập đủ</v>
      </c>
    </row>
    <row r="18" ht="13.5" customHeight="1">
      <c r="A18" s="20">
        <v>17.0</v>
      </c>
      <c r="B18" s="20" t="s">
        <v>63</v>
      </c>
      <c r="C18" s="20" t="s">
        <v>67</v>
      </c>
      <c r="D18" s="20">
        <f>COUNTIFS(NHAP_LIEU!$C$6:$C$590,C18,NHAP_LIEU!$F$6:$F$590,"?*")</f>
        <v>5</v>
      </c>
      <c r="E18" s="21">
        <f>SUMIFS(NHAP_LIEU!$K$6:$K$590,NHAP_LIEU!$C$6:$C$590,C18)</f>
        <v>27001</v>
      </c>
      <c r="F18" s="23">
        <f>IFERROR(SUMIFS(NHAP_LIEU!$AC$6:$AC$590,NHAP_LIEU!$C$6:$C$590,C18)/D18,0)</f>
        <v>17.83289391</v>
      </c>
      <c r="G18" s="23">
        <f>IFERROR(_xludf.AGGREGATE(14,6,NHAP_LIEU!$AC$6:$AC$590/(NHAP_LIEU!$C$6:$C$590=C18),1),0)</f>
        <v>0</v>
      </c>
      <c r="H18" s="66">
        <f t="shared" si="1"/>
        <v>100</v>
      </c>
      <c r="I18" s="20" t="str">
        <f t="shared" si="2"/>
        <v>Đã nhập đủ</v>
      </c>
    </row>
    <row r="19" ht="13.5" customHeight="1">
      <c r="A19" s="20">
        <v>18.0</v>
      </c>
      <c r="B19" s="20" t="s">
        <v>63</v>
      </c>
      <c r="C19" s="20" t="s">
        <v>68</v>
      </c>
      <c r="D19" s="20">
        <f>COUNTIFS(NHAP_LIEU!$C$6:$C$590,C19,NHAP_LIEU!$F$6:$F$590,"?*")</f>
        <v>0</v>
      </c>
      <c r="E19" s="21">
        <f>SUMIFS(NHAP_LIEU!$K$6:$K$590,NHAP_LIEU!$C$6:$C$590,C19)</f>
        <v>0</v>
      </c>
      <c r="F19" s="23">
        <f>IFERROR(SUMIFS(NHAP_LIEU!$AC$6:$AC$590,NHAP_LIEU!$C$6:$C$590,C19)/D19,0)</f>
        <v>0</v>
      </c>
      <c r="G19" s="23">
        <f>IFERROR(_xludf.AGGREGATE(14,6,NHAP_LIEU!$AC$6:$AC$590/(NHAP_LIEU!$C$6:$C$590=C19),1),0)</f>
        <v>0</v>
      </c>
      <c r="H19" s="66">
        <f t="shared" si="1"/>
        <v>0</v>
      </c>
      <c r="I19" s="20" t="str">
        <f t="shared" si="2"/>
        <v>Chưa nhập</v>
      </c>
    </row>
    <row r="20" ht="13.5" customHeight="1">
      <c r="A20" s="20">
        <v>19.0</v>
      </c>
      <c r="B20" s="20" t="s">
        <v>63</v>
      </c>
      <c r="C20" s="20" t="s">
        <v>69</v>
      </c>
      <c r="D20" s="20">
        <f>COUNTIFS(NHAP_LIEU!$C$6:$C$590,C20,NHAP_LIEU!$F$6:$F$590,"?*")</f>
        <v>5</v>
      </c>
      <c r="E20" s="21">
        <f>SUMIFS(NHAP_LIEU!$K$6:$K$590,NHAP_LIEU!$C$6:$C$590,C20)</f>
        <v>21648</v>
      </c>
      <c r="F20" s="23">
        <f>IFERROR(SUMIFS(NHAP_LIEU!$AC$6:$AC$590,NHAP_LIEU!$C$6:$C$590,C20)/D20,0)</f>
        <v>34.33317422</v>
      </c>
      <c r="G20" s="23">
        <f>IFERROR(_xludf.AGGREGATE(14,6,NHAP_LIEU!$AC$6:$AC$590/(NHAP_LIEU!$C$6:$C$590=C20),1),0)</f>
        <v>0</v>
      </c>
      <c r="H20" s="66">
        <f t="shared" si="1"/>
        <v>100</v>
      </c>
      <c r="I20" s="20" t="str">
        <f t="shared" si="2"/>
        <v>Đã nhập đủ</v>
      </c>
    </row>
    <row r="21" ht="13.5" customHeight="1">
      <c r="A21" s="20">
        <v>20.0</v>
      </c>
      <c r="B21" s="20" t="s">
        <v>63</v>
      </c>
      <c r="C21" s="20" t="s">
        <v>70</v>
      </c>
      <c r="D21" s="20">
        <f>COUNTIFS(NHAP_LIEU!$C$6:$C$590,C21,NHAP_LIEU!$F$6:$F$590,"?*")</f>
        <v>5</v>
      </c>
      <c r="E21" s="21">
        <f>SUMIFS(NHAP_LIEU!$K$6:$K$590,NHAP_LIEU!$C$6:$C$590,C21)</f>
        <v>7288</v>
      </c>
      <c r="F21" s="23">
        <f>IFERROR(SUMIFS(NHAP_LIEU!$AC$6:$AC$590,NHAP_LIEU!$C$6:$C$590,C21)/D21,0)</f>
        <v>5.87875895</v>
      </c>
      <c r="G21" s="23">
        <f>IFERROR(_xludf.AGGREGATE(14,6,NHAP_LIEU!$AC$6:$AC$590/(NHAP_LIEU!$C$6:$C$590=C21),1),0)</f>
        <v>0</v>
      </c>
      <c r="H21" s="66">
        <f t="shared" si="1"/>
        <v>100</v>
      </c>
      <c r="I21" s="20" t="str">
        <f t="shared" si="2"/>
        <v>Đã nhập đủ</v>
      </c>
    </row>
    <row r="22" ht="13.5" customHeight="1">
      <c r="A22" s="20">
        <v>21.0</v>
      </c>
      <c r="B22" s="20" t="s">
        <v>63</v>
      </c>
      <c r="C22" s="20" t="s">
        <v>71</v>
      </c>
      <c r="D22" s="20">
        <f>COUNTIFS(NHAP_LIEU!$C$6:$C$590,C22,NHAP_LIEU!$F$6:$F$590,"?*")</f>
        <v>5</v>
      </c>
      <c r="E22" s="21">
        <f>SUMIFS(NHAP_LIEU!$K$6:$K$590,NHAP_LIEU!$C$6:$C$590,C22)</f>
        <v>7355</v>
      </c>
      <c r="F22" s="23">
        <f>IFERROR(SUMIFS(NHAP_LIEU!$AC$6:$AC$590,NHAP_LIEU!$C$6:$C$590,C22)/D22,0)</f>
        <v>6.439579313</v>
      </c>
      <c r="G22" s="23">
        <f>IFERROR(_xludf.AGGREGATE(14,6,NHAP_LIEU!$AC$6:$AC$590/(NHAP_LIEU!$C$6:$C$590=C22),1),0)</f>
        <v>0</v>
      </c>
      <c r="H22" s="66">
        <f t="shared" si="1"/>
        <v>100</v>
      </c>
      <c r="I22" s="20" t="str">
        <f t="shared" si="2"/>
        <v>Đã nhập đủ</v>
      </c>
    </row>
    <row r="23" ht="13.5" customHeight="1">
      <c r="A23" s="20">
        <v>22.0</v>
      </c>
      <c r="B23" s="20" t="s">
        <v>63</v>
      </c>
      <c r="C23" s="20" t="s">
        <v>72</v>
      </c>
      <c r="D23" s="20">
        <f>COUNTIFS(NHAP_LIEU!$C$6:$C$590,C23,NHAP_LIEU!$F$6:$F$590,"?*")</f>
        <v>5</v>
      </c>
      <c r="E23" s="21">
        <f>SUMIFS(NHAP_LIEU!$K$6:$K$590,NHAP_LIEU!$C$6:$C$590,C23)</f>
        <v>14433</v>
      </c>
      <c r="F23" s="23">
        <f>IFERROR(SUMIFS(NHAP_LIEU!$AC$6:$AC$590,NHAP_LIEU!$C$6:$C$590,C23)/D23,0)</f>
        <v>7.689260143</v>
      </c>
      <c r="G23" s="23">
        <f>IFERROR(_xludf.AGGREGATE(14,6,NHAP_LIEU!$AC$6:$AC$590/(NHAP_LIEU!$C$6:$C$590=C23),1),0)</f>
        <v>0</v>
      </c>
      <c r="H23" s="66">
        <f t="shared" si="1"/>
        <v>100</v>
      </c>
      <c r="I23" s="20" t="str">
        <f t="shared" si="2"/>
        <v>Đã nhập đủ</v>
      </c>
    </row>
    <row r="24" ht="13.5" customHeight="1">
      <c r="A24" s="20">
        <v>23.0</v>
      </c>
      <c r="B24" s="20" t="s">
        <v>63</v>
      </c>
      <c r="C24" s="20" t="s">
        <v>73</v>
      </c>
      <c r="D24" s="20">
        <f>COUNTIFS(NHAP_LIEU!$C$6:$C$590,C24,NHAP_LIEU!$F$6:$F$590,"?*")</f>
        <v>5</v>
      </c>
      <c r="E24" s="21">
        <f>SUMIFS(NHAP_LIEU!$K$6:$K$590,NHAP_LIEU!$C$6:$C$590,C24)</f>
        <v>8387</v>
      </c>
      <c r="F24" s="23">
        <f>IFERROR(SUMIFS(NHAP_LIEU!$AC$6:$AC$590,NHAP_LIEU!$C$6:$C$590,C24)/D24,0)</f>
        <v>6.003341289</v>
      </c>
      <c r="G24" s="23">
        <f>IFERROR(_xludf.AGGREGATE(14,6,NHAP_LIEU!$AC$6:$AC$590/(NHAP_LIEU!$C$6:$C$590=C24),1),0)</f>
        <v>0</v>
      </c>
      <c r="H24" s="66">
        <f t="shared" si="1"/>
        <v>100</v>
      </c>
      <c r="I24" s="20" t="str">
        <f t="shared" si="2"/>
        <v>Đã nhập đủ</v>
      </c>
    </row>
    <row r="25" ht="13.5" customHeight="1">
      <c r="A25" s="20">
        <v>24.0</v>
      </c>
      <c r="B25" s="20" t="s">
        <v>63</v>
      </c>
      <c r="C25" s="20" t="s">
        <v>74</v>
      </c>
      <c r="D25" s="20">
        <f>COUNTIFS(NHAP_LIEU!$C$6:$C$590,C25,NHAP_LIEU!$F$6:$F$590,"?*")</f>
        <v>5</v>
      </c>
      <c r="E25" s="21">
        <f>SUMIFS(NHAP_LIEU!$K$6:$K$590,NHAP_LIEU!$C$6:$C$590,C25)</f>
        <v>41816</v>
      </c>
      <c r="F25" s="23">
        <f>IFERROR(SUMIFS(NHAP_LIEU!$AC$6:$AC$590,NHAP_LIEU!$C$6:$C$590,C25)/D25,0)</f>
        <v>46.01911886</v>
      </c>
      <c r="G25" s="23">
        <f>IFERROR(_xludf.AGGREGATE(14,6,NHAP_LIEU!$AC$6:$AC$590/(NHAP_LIEU!$C$6:$C$590=C25),1),0)</f>
        <v>0</v>
      </c>
      <c r="H25" s="66">
        <f t="shared" si="1"/>
        <v>100</v>
      </c>
      <c r="I25" s="20" t="str">
        <f t="shared" si="2"/>
        <v>Đã nhập đủ</v>
      </c>
    </row>
    <row r="26" ht="13.5" customHeight="1">
      <c r="A26" s="20">
        <v>25.0</v>
      </c>
      <c r="B26" s="20" t="s">
        <v>63</v>
      </c>
      <c r="C26" s="20" t="s">
        <v>75</v>
      </c>
      <c r="D26" s="20">
        <f>COUNTIFS(NHAP_LIEU!$C$6:$C$590,C26,NHAP_LIEU!$F$6:$F$590,"?*")</f>
        <v>5</v>
      </c>
      <c r="E26" s="21">
        <f>SUMIFS(NHAP_LIEU!$K$6:$K$590,NHAP_LIEU!$C$6:$C$590,C26)</f>
        <v>9190</v>
      </c>
      <c r="F26" s="23">
        <f>IFERROR(SUMIFS(NHAP_LIEU!$AC$6:$AC$590,NHAP_LIEU!$C$6:$C$590,C26)/D26,0)</f>
        <v>4.406145327</v>
      </c>
      <c r="G26" s="23">
        <f>IFERROR(_xludf.AGGREGATE(14,6,NHAP_LIEU!$AC$6:$AC$590/(NHAP_LIEU!$C$6:$C$590=C26),1),0)</f>
        <v>0</v>
      </c>
      <c r="H26" s="66">
        <f t="shared" si="1"/>
        <v>100</v>
      </c>
      <c r="I26" s="20" t="str">
        <f t="shared" si="2"/>
        <v>Đã nhập đủ</v>
      </c>
    </row>
    <row r="27" ht="13.5" customHeight="1">
      <c r="A27" s="20">
        <v>26.0</v>
      </c>
      <c r="B27" s="20" t="s">
        <v>63</v>
      </c>
      <c r="C27" s="20" t="s">
        <v>78</v>
      </c>
      <c r="D27" s="20">
        <f>COUNTIFS(NHAP_LIEU!$C$6:$C$590,C27,NHAP_LIEU!$F$6:$F$590,"?*")</f>
        <v>5</v>
      </c>
      <c r="E27" s="21">
        <f>SUMIFS(NHAP_LIEU!$K$6:$K$590,NHAP_LIEU!$C$6:$C$590,C27)</f>
        <v>23915</v>
      </c>
      <c r="F27" s="23">
        <f>IFERROR(SUMIFS(NHAP_LIEU!$AC$6:$AC$590,NHAP_LIEU!$C$6:$C$590,C27)/D27,0)</f>
        <v>13.41527446</v>
      </c>
      <c r="G27" s="23">
        <f>IFERROR(_xludf.AGGREGATE(14,6,NHAP_LIEU!$AC$6:$AC$590/(NHAP_LIEU!$C$6:$C$590=C27),1),0)</f>
        <v>0</v>
      </c>
      <c r="H27" s="66">
        <f t="shared" si="1"/>
        <v>100</v>
      </c>
      <c r="I27" s="20" t="str">
        <f t="shared" si="2"/>
        <v>Đã nhập đủ</v>
      </c>
    </row>
    <row r="28" ht="13.5" customHeight="1">
      <c r="A28" s="20">
        <v>27.0</v>
      </c>
      <c r="B28" s="20" t="s">
        <v>63</v>
      </c>
      <c r="C28" s="20" t="s">
        <v>81</v>
      </c>
      <c r="D28" s="20">
        <f>COUNTIFS(NHAP_LIEU!$C$6:$C$590,C28,NHAP_LIEU!$F$6:$F$590,"?*")</f>
        <v>5</v>
      </c>
      <c r="E28" s="21">
        <f>SUMIFS(NHAP_LIEU!$K$6:$K$590,NHAP_LIEU!$C$6:$C$590,C28)</f>
        <v>5638</v>
      </c>
      <c r="F28" s="23">
        <f>IFERROR(SUMIFS(NHAP_LIEU!$AC$6:$AC$590,NHAP_LIEU!$C$6:$C$590,C28)/D28,0)</f>
        <v>2.691169451</v>
      </c>
      <c r="G28" s="23">
        <f>IFERROR(_xludf.AGGREGATE(14,6,NHAP_LIEU!$AC$6:$AC$590/(NHAP_LIEU!$C$6:$C$590=C28),1),0)</f>
        <v>0</v>
      </c>
      <c r="H28" s="66">
        <f t="shared" si="1"/>
        <v>100</v>
      </c>
      <c r="I28" s="20" t="str">
        <f t="shared" si="2"/>
        <v>Đã nhập đủ</v>
      </c>
    </row>
    <row r="29" ht="13.5" customHeight="1">
      <c r="A29" s="20">
        <v>28.0</v>
      </c>
      <c r="B29" s="20" t="s">
        <v>63</v>
      </c>
      <c r="C29" s="20" t="s">
        <v>83</v>
      </c>
      <c r="D29" s="20">
        <f>COUNTIFS(NHAP_LIEU!$C$6:$C$590,C29,NHAP_LIEU!$F$6:$F$590,"?*")</f>
        <v>5</v>
      </c>
      <c r="E29" s="21">
        <f>SUMIFS(NHAP_LIEU!$K$6:$K$590,NHAP_LIEU!$C$6:$C$590,C29)</f>
        <v>10957</v>
      </c>
      <c r="F29" s="23">
        <f>IFERROR(SUMIFS(NHAP_LIEU!$AC$6:$AC$590,NHAP_LIEU!$C$6:$C$590,C29)/D29,0)</f>
        <v>5.230071599</v>
      </c>
      <c r="G29" s="23">
        <f>IFERROR(_xludf.AGGREGATE(14,6,NHAP_LIEU!$AC$6:$AC$590/(NHAP_LIEU!$C$6:$C$590=C29),1),0)</f>
        <v>0</v>
      </c>
      <c r="H29" s="66">
        <f t="shared" si="1"/>
        <v>100</v>
      </c>
      <c r="I29" s="20" t="str">
        <f t="shared" si="2"/>
        <v>Đã nhập đủ</v>
      </c>
    </row>
    <row r="30" ht="13.5" customHeight="1">
      <c r="A30" s="20">
        <v>29.0</v>
      </c>
      <c r="B30" s="20" t="s">
        <v>63</v>
      </c>
      <c r="C30" s="20" t="s">
        <v>84</v>
      </c>
      <c r="D30" s="20">
        <f>COUNTIFS(NHAP_LIEU!$C$6:$C$590,C30,NHAP_LIEU!$F$6:$F$590,"?*")</f>
        <v>5</v>
      </c>
      <c r="E30" s="21">
        <f>SUMIFS(NHAP_LIEU!$K$6:$K$590,NHAP_LIEU!$C$6:$C$590,C30)</f>
        <v>5046</v>
      </c>
      <c r="F30" s="23">
        <f>IFERROR(SUMIFS(NHAP_LIEU!$AC$6:$AC$590,NHAP_LIEU!$C$6:$C$590,C30)/D30,0)</f>
        <v>5.579508925</v>
      </c>
      <c r="G30" s="23">
        <f>IFERROR(_xludf.AGGREGATE(14,6,NHAP_LIEU!$AC$6:$AC$590/(NHAP_LIEU!$C$6:$C$590=C30),1),0)</f>
        <v>0</v>
      </c>
      <c r="H30" s="66">
        <f t="shared" si="1"/>
        <v>100</v>
      </c>
      <c r="I30" s="20" t="str">
        <f t="shared" si="2"/>
        <v>Đã nhập đủ</v>
      </c>
    </row>
    <row r="31" ht="13.5" customHeight="1">
      <c r="A31" s="20">
        <v>30.0</v>
      </c>
      <c r="B31" s="20" t="s">
        <v>63</v>
      </c>
      <c r="C31" s="20" t="s">
        <v>86</v>
      </c>
      <c r="D31" s="20">
        <f>COUNTIFS(NHAP_LIEU!$C$6:$C$590,C31,NHAP_LIEU!$F$6:$F$590,"?*")</f>
        <v>5</v>
      </c>
      <c r="E31" s="21">
        <f>SUMIFS(NHAP_LIEU!$K$6:$K$590,NHAP_LIEU!$C$6:$C$590,C31)</f>
        <v>2062</v>
      </c>
      <c r="F31" s="23">
        <f>IFERROR(SUMIFS(NHAP_LIEU!$AC$6:$AC$590,NHAP_LIEU!$C$6:$C$590,C31)/D31,0)</f>
        <v>4.355585737</v>
      </c>
      <c r="G31" s="23">
        <f>IFERROR(_xludf.AGGREGATE(14,6,NHAP_LIEU!$AC$6:$AC$590/(NHAP_LIEU!$C$6:$C$590=C31),1),0)</f>
        <v>0</v>
      </c>
      <c r="H31" s="66">
        <f t="shared" si="1"/>
        <v>100</v>
      </c>
      <c r="I31" s="20" t="str">
        <f t="shared" si="2"/>
        <v>Đã nhập đủ</v>
      </c>
    </row>
    <row r="32" ht="13.5" customHeight="1">
      <c r="A32" s="20">
        <v>31.0</v>
      </c>
      <c r="B32" s="20" t="s">
        <v>63</v>
      </c>
      <c r="C32" s="20" t="s">
        <v>87</v>
      </c>
      <c r="D32" s="20">
        <f>COUNTIFS(NHAP_LIEU!$C$6:$C$590,C32,NHAP_LIEU!$F$6:$F$590,"?*")</f>
        <v>5</v>
      </c>
      <c r="E32" s="21">
        <f>SUMIFS(NHAP_LIEU!$K$6:$K$590,NHAP_LIEU!$C$6:$C$590,C32)</f>
        <v>5550</v>
      </c>
      <c r="F32" s="23">
        <f>IFERROR(SUMIFS(NHAP_LIEU!$AC$6:$AC$590,NHAP_LIEU!$C$6:$C$590,C32)/D32,0)</f>
        <v>4.649164678</v>
      </c>
      <c r="G32" s="23">
        <f>IFERROR(_xludf.AGGREGATE(14,6,NHAP_LIEU!$AC$6:$AC$590/(NHAP_LIEU!$C$6:$C$590=C32),1),0)</f>
        <v>0</v>
      </c>
      <c r="H32" s="66">
        <f t="shared" si="1"/>
        <v>100</v>
      </c>
      <c r="I32" s="20" t="str">
        <f t="shared" si="2"/>
        <v>Đã nhập đủ</v>
      </c>
    </row>
    <row r="33" ht="13.5" customHeight="1">
      <c r="A33" s="20">
        <v>32.0</v>
      </c>
      <c r="B33" s="20" t="s">
        <v>63</v>
      </c>
      <c r="C33" s="20" t="s">
        <v>88</v>
      </c>
      <c r="D33" s="20">
        <f>COUNTIFS(NHAP_LIEU!$C$6:$C$590,C33,NHAP_LIEU!$F$6:$F$590,"?*")</f>
        <v>5</v>
      </c>
      <c r="E33" s="21">
        <f>SUMIFS(NHAP_LIEU!$K$6:$K$590,NHAP_LIEU!$C$6:$C$590,C33)</f>
        <v>5799</v>
      </c>
      <c r="F33" s="23">
        <f>IFERROR(SUMIFS(NHAP_LIEU!$AC$6:$AC$590,NHAP_LIEU!$C$6:$C$590,C33)/D33,0)</f>
        <v>2.768019093</v>
      </c>
      <c r="G33" s="23">
        <f>IFERROR(_xludf.AGGREGATE(14,6,NHAP_LIEU!$AC$6:$AC$590/(NHAP_LIEU!$C$6:$C$590=C33),1),0)</f>
        <v>0</v>
      </c>
      <c r="H33" s="66">
        <f t="shared" si="1"/>
        <v>100</v>
      </c>
      <c r="I33" s="20" t="str">
        <f t="shared" si="2"/>
        <v>Đã nhập đủ</v>
      </c>
    </row>
    <row r="34" ht="13.5" customHeight="1">
      <c r="A34" s="20">
        <v>33.0</v>
      </c>
      <c r="B34" s="20" t="s">
        <v>63</v>
      </c>
      <c r="C34" s="20" t="s">
        <v>89</v>
      </c>
      <c r="D34" s="20">
        <f>COUNTIFS(NHAP_LIEU!$C$6:$C$590,C34,NHAP_LIEU!$F$6:$F$590,"?*")</f>
        <v>5</v>
      </c>
      <c r="E34" s="21">
        <f>SUMIFS(NHAP_LIEU!$K$6:$K$590,NHAP_LIEU!$C$6:$C$590,C34)</f>
        <v>3968</v>
      </c>
      <c r="F34" s="23">
        <f>IFERROR(SUMIFS(NHAP_LIEU!$AC$6:$AC$590,NHAP_LIEU!$C$6:$C$590,C34)/D34,0)</f>
        <v>3.494033413</v>
      </c>
      <c r="G34" s="23">
        <f>IFERROR(_xludf.AGGREGATE(14,6,NHAP_LIEU!$AC$6:$AC$590/(NHAP_LIEU!$C$6:$C$590=C34),1),0)</f>
        <v>0</v>
      </c>
      <c r="H34" s="66">
        <f t="shared" si="1"/>
        <v>100</v>
      </c>
      <c r="I34" s="20" t="str">
        <f t="shared" si="2"/>
        <v>Đã nhập đủ</v>
      </c>
    </row>
    <row r="35" ht="13.5" customHeight="1">
      <c r="A35" s="20">
        <v>34.0</v>
      </c>
      <c r="B35" s="20" t="s">
        <v>63</v>
      </c>
      <c r="C35" s="20" t="s">
        <v>90</v>
      </c>
      <c r="D35" s="20">
        <f>COUNTIFS(NHAP_LIEU!$C$6:$C$590,C35,NHAP_LIEU!$F$6:$F$590,"?*")</f>
        <v>5</v>
      </c>
      <c r="E35" s="21">
        <f>SUMIFS(NHAP_LIEU!$K$6:$K$590,NHAP_LIEU!$C$6:$C$590,C35)</f>
        <v>4091</v>
      </c>
      <c r="F35" s="23">
        <f>IFERROR(SUMIFS(NHAP_LIEU!$AC$6:$AC$590,NHAP_LIEU!$C$6:$C$590,C35)/D35,0)</f>
        <v>3.95274463</v>
      </c>
      <c r="G35" s="23">
        <f>IFERROR(_xludf.AGGREGATE(14,6,NHAP_LIEU!$AC$6:$AC$590/(NHAP_LIEU!$C$6:$C$590=C35),1),0)</f>
        <v>0</v>
      </c>
      <c r="H35" s="66">
        <f t="shared" si="1"/>
        <v>100</v>
      </c>
      <c r="I35" s="20" t="str">
        <f t="shared" si="2"/>
        <v>Đã nhập đủ</v>
      </c>
    </row>
    <row r="36" ht="13.5" customHeight="1">
      <c r="A36" s="20">
        <v>35.0</v>
      </c>
      <c r="B36" s="20" t="s">
        <v>63</v>
      </c>
      <c r="C36" s="20" t="s">
        <v>91</v>
      </c>
      <c r="D36" s="20">
        <f>COUNTIFS(NHAP_LIEU!$C$6:$C$590,C36,NHAP_LIEU!$F$6:$F$590,"?*")</f>
        <v>5</v>
      </c>
      <c r="E36" s="79">
        <v>5539.0</v>
      </c>
      <c r="F36" s="23">
        <f>IFERROR(SUMIFS(NHAP_LIEU!$AC$6:$AC$590,NHAP_LIEU!$C$6:$C$590,C36)/D36,0)</f>
        <v>36.19618138</v>
      </c>
      <c r="G36" s="23">
        <f>IFERROR(_xludf.AGGREGATE(14,6,NHAP_LIEU!$AC$6:$AC$590/(NHAP_LIEU!$C$6:$C$590=C36),1),0)</f>
        <v>0</v>
      </c>
      <c r="H36" s="66">
        <f t="shared" si="1"/>
        <v>100</v>
      </c>
      <c r="I36" s="20" t="str">
        <f t="shared" si="2"/>
        <v>Đã nhập đủ</v>
      </c>
    </row>
    <row r="37" ht="13.5" customHeight="1">
      <c r="A37" s="20">
        <v>36.0</v>
      </c>
      <c r="B37" s="20" t="s">
        <v>63</v>
      </c>
      <c r="C37" s="20" t="s">
        <v>92</v>
      </c>
      <c r="D37" s="20">
        <f>COUNTIFS(NHAP_LIEU!$C$6:$C$590,C37,NHAP_LIEU!$F$6:$F$590,"?*")</f>
        <v>5</v>
      </c>
      <c r="E37" s="21">
        <f>SUMIFS(NHAP_LIEU!$K$6:$K$590,NHAP_LIEU!$C$6:$C$590,C37)</f>
        <v>9545</v>
      </c>
      <c r="F37" s="23">
        <f>IFERROR(SUMIFS(NHAP_LIEU!$AC$6:$AC$590,NHAP_LIEU!$C$6:$C$590,C37)/D37,0)</f>
        <v>12.55608592</v>
      </c>
      <c r="G37" s="23">
        <f>IFERROR(_xludf.AGGREGATE(14,6,NHAP_LIEU!$AC$6:$AC$590/(NHAP_LIEU!$C$6:$C$590=C37),1),0)</f>
        <v>0</v>
      </c>
      <c r="H37" s="66">
        <f t="shared" si="1"/>
        <v>100</v>
      </c>
      <c r="I37" s="20" t="str">
        <f t="shared" si="2"/>
        <v>Đã nhập đủ</v>
      </c>
    </row>
    <row r="38" ht="13.5" customHeight="1">
      <c r="A38" s="20">
        <v>37.0</v>
      </c>
      <c r="B38" s="20" t="s">
        <v>63</v>
      </c>
      <c r="C38" s="20" t="s">
        <v>93</v>
      </c>
      <c r="D38" s="20">
        <f>COUNTIFS(NHAP_LIEU!$C$6:$C$590,C38,NHAP_LIEU!$F$6:$F$590,"?*")</f>
        <v>5</v>
      </c>
      <c r="E38" s="21">
        <f>SUMIFS(NHAP_LIEU!$K$6:$K$590,NHAP_LIEU!$C$6:$C$590,C38)</f>
        <v>5578</v>
      </c>
      <c r="F38" s="23">
        <f>IFERROR(SUMIFS(NHAP_LIEU!$AC$6:$AC$590,NHAP_LIEU!$C$6:$C$590,C38)/D38,0)</f>
        <v>34.66510605</v>
      </c>
      <c r="G38" s="23">
        <f>IFERROR(_xludf.AGGREGATE(14,6,NHAP_LIEU!$AC$6:$AC$590/(NHAP_LIEU!$C$6:$C$590=C38),1),0)</f>
        <v>0</v>
      </c>
      <c r="H38" s="66">
        <f t="shared" si="1"/>
        <v>100</v>
      </c>
      <c r="I38" s="20" t="str">
        <f t="shared" si="2"/>
        <v>Đã nhập đủ</v>
      </c>
    </row>
    <row r="39" ht="13.5" customHeight="1">
      <c r="A39" s="20">
        <v>38.0</v>
      </c>
      <c r="B39" s="20" t="s">
        <v>63</v>
      </c>
      <c r="C39" s="20" t="s">
        <v>94</v>
      </c>
      <c r="D39" s="20">
        <f>COUNTIFS(NHAP_LIEU!$C$6:$C$590,C39,NHAP_LIEU!$F$6:$F$590,"?*")</f>
        <v>5</v>
      </c>
      <c r="E39" s="21">
        <f>SUMIFS(NHAP_LIEU!$K$6:$K$590,NHAP_LIEU!$C$6:$C$590,C39)</f>
        <v>10102</v>
      </c>
      <c r="F39" s="23">
        <f>IFERROR(SUMIFS(NHAP_LIEU!$AC$6:$AC$590,NHAP_LIEU!$C$6:$C$590,C39)/D39,0)</f>
        <v>16.63245095</v>
      </c>
      <c r="G39" s="23">
        <f>IFERROR(_xludf.AGGREGATE(14,6,NHAP_LIEU!$AC$6:$AC$590/(NHAP_LIEU!$C$6:$C$590=C39),1),0)</f>
        <v>0</v>
      </c>
      <c r="H39" s="66">
        <f t="shared" si="1"/>
        <v>100</v>
      </c>
      <c r="I39" s="20" t="str">
        <f t="shared" si="2"/>
        <v>Đã nhập đủ</v>
      </c>
    </row>
    <row r="40" ht="13.5" customHeight="1">
      <c r="A40" s="20">
        <v>39.0</v>
      </c>
      <c r="B40" s="20" t="s">
        <v>63</v>
      </c>
      <c r="C40" s="20" t="s">
        <v>95</v>
      </c>
      <c r="D40" s="20">
        <f>COUNTIFS(NHAP_LIEU!$C$6:$C$590,C40,NHAP_LIEU!$F$6:$F$590,"?*")</f>
        <v>5</v>
      </c>
      <c r="E40" s="21">
        <f>SUMIFS(NHAP_LIEU!$K$6:$K$590,NHAP_LIEU!$C$6:$C$590,C40)</f>
        <v>4910</v>
      </c>
      <c r="F40" s="23">
        <f>IFERROR(SUMIFS(NHAP_LIEU!$AC$6:$AC$590,NHAP_LIEU!$C$6:$C$590,C40)/D40,0)</f>
        <v>36.69714481</v>
      </c>
      <c r="G40" s="23">
        <f>IFERROR(_xludf.AGGREGATE(14,6,NHAP_LIEU!$AC$6:$AC$590/(NHAP_LIEU!$C$6:$C$590=C40),1),0)</f>
        <v>0</v>
      </c>
      <c r="H40" s="66">
        <f t="shared" si="1"/>
        <v>100</v>
      </c>
      <c r="I40" s="20" t="str">
        <f t="shared" si="2"/>
        <v>Đã nhập đủ</v>
      </c>
    </row>
    <row r="41" ht="13.5" customHeight="1">
      <c r="A41" s="20">
        <v>40.0</v>
      </c>
      <c r="B41" s="20" t="s">
        <v>63</v>
      </c>
      <c r="C41" s="20" t="s">
        <v>96</v>
      </c>
      <c r="D41" s="20">
        <f>COUNTIFS(NHAP_LIEU!$C$6:$C$590,C41,NHAP_LIEU!$F$6:$F$590,"?*")</f>
        <v>5</v>
      </c>
      <c r="E41" s="79">
        <v>3505.0</v>
      </c>
      <c r="F41" s="23">
        <f>IFERROR(SUMIFS(NHAP_LIEU!$AC$6:$AC$590,NHAP_LIEU!$C$6:$C$590,C41)/D41,0)</f>
        <v>33.78806683</v>
      </c>
      <c r="G41" s="23">
        <f>IFERROR(_xludf.AGGREGATE(14,6,NHAP_LIEU!$AC$6:$AC$590/(NHAP_LIEU!$C$6:$C$590=C41),1),0)</f>
        <v>0</v>
      </c>
      <c r="H41" s="66">
        <f t="shared" si="1"/>
        <v>100</v>
      </c>
      <c r="I41" s="20" t="str">
        <f t="shared" si="2"/>
        <v>Đã nhập đủ</v>
      </c>
    </row>
    <row r="42" ht="13.5" customHeight="1">
      <c r="A42" s="20">
        <v>41.0</v>
      </c>
      <c r="B42" s="20" t="s">
        <v>63</v>
      </c>
      <c r="C42" s="20" t="s">
        <v>97</v>
      </c>
      <c r="D42" s="20">
        <f>COUNTIFS(NHAP_LIEU!$C$6:$C$590,C42,NHAP_LIEU!$F$6:$F$590,"?*")</f>
        <v>0</v>
      </c>
      <c r="E42" s="21">
        <f>SUMIFS(NHAP_LIEU!$K$6:$K$590,NHAP_LIEU!$C$6:$C$590,C42)</f>
        <v>0</v>
      </c>
      <c r="F42" s="23">
        <f>IFERROR(SUMIFS(NHAP_LIEU!$AC$6:$AC$590,NHAP_LIEU!$C$6:$C$590,C42)/D42,0)</f>
        <v>0</v>
      </c>
      <c r="G42" s="23">
        <f>IFERROR(_xludf.AGGREGATE(14,6,NHAP_LIEU!$AC$6:$AC$590/(NHAP_LIEU!$C$6:$C$590=C42),1),0)</f>
        <v>0</v>
      </c>
      <c r="H42" s="66">
        <f t="shared" si="1"/>
        <v>0</v>
      </c>
      <c r="I42" s="20" t="str">
        <f t="shared" si="2"/>
        <v>Chưa nhập</v>
      </c>
    </row>
    <row r="43" ht="13.5" customHeight="1">
      <c r="A43" s="20">
        <v>42.0</v>
      </c>
      <c r="B43" s="20" t="s">
        <v>63</v>
      </c>
      <c r="C43" s="20" t="s">
        <v>98</v>
      </c>
      <c r="D43" s="20">
        <f>COUNTIFS(NHAP_LIEU!$C$6:$C$590,C43,NHAP_LIEU!$F$6:$F$590,"?*")</f>
        <v>5</v>
      </c>
      <c r="E43" s="21">
        <f>SUMIFS(NHAP_LIEU!$K$6:$K$590,NHAP_LIEU!$C$6:$C$590,C43)</f>
        <v>5788</v>
      </c>
      <c r="F43" s="23">
        <f>IFERROR(SUMIFS(NHAP_LIEU!$AC$6:$AC$590,NHAP_LIEU!$C$6:$C$590,C43)/D43,0)</f>
        <v>4.762768496</v>
      </c>
      <c r="G43" s="23">
        <f>IFERROR(_xludf.AGGREGATE(14,6,NHAP_LIEU!$AC$6:$AC$590/(NHAP_LIEU!$C$6:$C$590=C43),1),0)</f>
        <v>0</v>
      </c>
      <c r="H43" s="66">
        <f t="shared" si="1"/>
        <v>100</v>
      </c>
      <c r="I43" s="20" t="str">
        <f t="shared" si="2"/>
        <v>Đã nhập đủ</v>
      </c>
    </row>
    <row r="44" ht="13.5" customHeight="1">
      <c r="A44" s="20">
        <v>43.0</v>
      </c>
      <c r="B44" s="20" t="s">
        <v>63</v>
      </c>
      <c r="C44" s="20" t="s">
        <v>99</v>
      </c>
      <c r="D44" s="20">
        <f>COUNTIFS(NHAP_LIEU!$C$6:$C$590,C44,NHAP_LIEU!$F$6:$F$590,"?*")</f>
        <v>0</v>
      </c>
      <c r="E44" s="21">
        <f>SUMIFS(NHAP_LIEU!$K$6:$K$590,NHAP_LIEU!$C$6:$C$590,C44)</f>
        <v>0</v>
      </c>
      <c r="F44" s="23">
        <f>IFERROR(SUMIFS(NHAP_LIEU!$AC$6:$AC$590,NHAP_LIEU!$C$6:$C$590,C44)/D44,0)</f>
        <v>0</v>
      </c>
      <c r="G44" s="23">
        <f>IFERROR(_xludf.AGGREGATE(14,6,NHAP_LIEU!$AC$6:$AC$590/(NHAP_LIEU!$C$6:$C$590=C44),1),0)</f>
        <v>0</v>
      </c>
      <c r="H44" s="66">
        <f t="shared" si="1"/>
        <v>0</v>
      </c>
      <c r="I44" s="20" t="str">
        <f t="shared" si="2"/>
        <v>Chưa nhập</v>
      </c>
    </row>
    <row r="45" ht="13.5" customHeight="1">
      <c r="A45" s="20">
        <v>44.0</v>
      </c>
      <c r="B45" s="20" t="s">
        <v>63</v>
      </c>
      <c r="C45" s="20" t="s">
        <v>100</v>
      </c>
      <c r="D45" s="20">
        <f>COUNTIFS(NHAP_LIEU!$C$6:$C$590,C45,NHAP_LIEU!$F$6:$F$590,"?*")</f>
        <v>5</v>
      </c>
      <c r="E45" s="21">
        <f>SUMIFS(NHAP_LIEU!$K$6:$K$590,NHAP_LIEU!$C$6:$C$590,C45)</f>
        <v>7130</v>
      </c>
      <c r="F45" s="23">
        <f>IFERROR(SUMIFS(NHAP_LIEU!$AC$6:$AC$590,NHAP_LIEU!$C$6:$C$590,C45)/D45,0)</f>
        <v>8.203341289</v>
      </c>
      <c r="G45" s="23">
        <f>IFERROR(_xludf.AGGREGATE(14,6,NHAP_LIEU!$AC$6:$AC$590/(NHAP_LIEU!$C$6:$C$590=C45),1),0)</f>
        <v>0</v>
      </c>
      <c r="H45" s="66">
        <f t="shared" si="1"/>
        <v>100</v>
      </c>
      <c r="I45" s="20" t="str">
        <f t="shared" si="2"/>
        <v>Đã nhập đủ</v>
      </c>
    </row>
    <row r="46" ht="13.5" customHeight="1">
      <c r="A46" s="20">
        <v>45.0</v>
      </c>
      <c r="B46" s="20" t="s">
        <v>63</v>
      </c>
      <c r="C46" s="20" t="s">
        <v>101</v>
      </c>
      <c r="D46" s="20">
        <f>COUNTIFS(NHAP_LIEU!$C$6:$C$590,C46,NHAP_LIEU!$F$6:$F$590,"?*")</f>
        <v>5</v>
      </c>
      <c r="E46" s="21">
        <f>SUMIFS(NHAP_LIEU!$K$6:$K$590,NHAP_LIEU!$C$6:$C$590,C46)</f>
        <v>3425</v>
      </c>
      <c r="F46" s="23">
        <f>IFERROR(SUMIFS(NHAP_LIEU!$AC$6:$AC$590,NHAP_LIEU!$C$6:$C$590,C46)/D46,0)</f>
        <v>3.888932919</v>
      </c>
      <c r="G46" s="23">
        <f>IFERROR(_xludf.AGGREGATE(14,6,NHAP_LIEU!$AC$6:$AC$590/(NHAP_LIEU!$C$6:$C$590=C46),1),0)</f>
        <v>0</v>
      </c>
      <c r="H46" s="66">
        <f t="shared" si="1"/>
        <v>100</v>
      </c>
      <c r="I46" s="20" t="str">
        <f t="shared" si="2"/>
        <v>Đã nhập đủ</v>
      </c>
    </row>
    <row r="47" ht="13.5" customHeight="1">
      <c r="A47" s="20">
        <v>46.0</v>
      </c>
      <c r="B47" s="20" t="s">
        <v>63</v>
      </c>
      <c r="C47" s="20" t="s">
        <v>102</v>
      </c>
      <c r="D47" s="20">
        <f>COUNTIFS(NHAP_LIEU!$C$6:$C$590,C47,NHAP_LIEU!$F$6:$F$590,"?*")</f>
        <v>5</v>
      </c>
      <c r="E47" s="21">
        <f>SUMIFS(NHAP_LIEU!$K$6:$K$590,NHAP_LIEU!$C$6:$C$590,C47)</f>
        <v>5759</v>
      </c>
      <c r="F47" s="23">
        <f>IFERROR(SUMIFS(NHAP_LIEU!$AC$6:$AC$590,NHAP_LIEU!$C$6:$C$590,C47)/D47,0)</f>
        <v>26.75028164</v>
      </c>
      <c r="G47" s="23">
        <f>IFERROR(_xludf.AGGREGATE(14,6,NHAP_LIEU!$AC$6:$AC$590/(NHAP_LIEU!$C$6:$C$590=C47),1),0)</f>
        <v>0</v>
      </c>
      <c r="H47" s="66">
        <f t="shared" si="1"/>
        <v>100</v>
      </c>
      <c r="I47" s="20" t="str">
        <f t="shared" si="2"/>
        <v>Đã nhập đủ</v>
      </c>
    </row>
    <row r="48" ht="13.5" customHeight="1">
      <c r="A48" s="20">
        <v>47.0</v>
      </c>
      <c r="B48" s="20" t="s">
        <v>63</v>
      </c>
      <c r="C48" s="20" t="s">
        <v>103</v>
      </c>
      <c r="D48" s="20">
        <f>COUNTIFS(NHAP_LIEU!$C$6:$C$590,C48,NHAP_LIEU!$F$6:$F$590,"?*")</f>
        <v>5</v>
      </c>
      <c r="E48" s="21">
        <f>SUMIFS(NHAP_LIEU!$K$6:$K$590,NHAP_LIEU!$C$6:$C$590,C48)</f>
        <v>8832</v>
      </c>
      <c r="F48" s="23">
        <f>IFERROR(SUMIFS(NHAP_LIEU!$AC$6:$AC$590,NHAP_LIEU!$C$6:$C$590,C48)/D48,0)</f>
        <v>18.95905902</v>
      </c>
      <c r="G48" s="23">
        <f>IFERROR(_xludf.AGGREGATE(14,6,NHAP_LIEU!$AC$6:$AC$590/(NHAP_LIEU!$C$6:$C$590=C48),1),0)</f>
        <v>0</v>
      </c>
      <c r="H48" s="66">
        <f t="shared" si="1"/>
        <v>100</v>
      </c>
      <c r="I48" s="20" t="str">
        <f t="shared" si="2"/>
        <v>Đã nhập đủ</v>
      </c>
    </row>
    <row r="49" ht="13.5" customHeight="1">
      <c r="A49" s="20">
        <v>48.0</v>
      </c>
      <c r="B49" s="20" t="s">
        <v>63</v>
      </c>
      <c r="C49" s="20" t="s">
        <v>104</v>
      </c>
      <c r="D49" s="20">
        <f>COUNTIFS(NHAP_LIEU!$C$6:$C$590,C49,NHAP_LIEU!$F$6:$F$590,"?*")</f>
        <v>0</v>
      </c>
      <c r="E49" s="21">
        <f>SUMIFS(NHAP_LIEU!$K$6:$K$590,NHAP_LIEU!$C$6:$C$590,C49)</f>
        <v>0</v>
      </c>
      <c r="F49" s="23">
        <f>IFERROR(SUMIFS(NHAP_LIEU!$AC$6:$AC$590,NHAP_LIEU!$C$6:$C$590,C49)/D49,0)</f>
        <v>0</v>
      </c>
      <c r="G49" s="23">
        <f>IFERROR(_xludf.AGGREGATE(14,6,NHAP_LIEU!$AC$6:$AC$590/(NHAP_LIEU!$C$6:$C$590=C49),1),0)</f>
        <v>0</v>
      </c>
      <c r="H49" s="66">
        <f t="shared" si="1"/>
        <v>0</v>
      </c>
      <c r="I49" s="20" t="str">
        <f t="shared" si="2"/>
        <v>Chưa nhập</v>
      </c>
    </row>
    <row r="50" ht="13.5" customHeight="1">
      <c r="A50" s="20">
        <v>49.0</v>
      </c>
      <c r="B50" s="20" t="s">
        <v>63</v>
      </c>
      <c r="C50" s="20" t="s">
        <v>105</v>
      </c>
      <c r="D50" s="20">
        <f>COUNTIFS(NHAP_LIEU!$C$6:$C$590,C50,NHAP_LIEU!$F$6:$F$590,"?*")</f>
        <v>5</v>
      </c>
      <c r="E50" s="21">
        <f>SUMIFS(NHAP_LIEU!$K$6:$K$590,NHAP_LIEU!$C$6:$C$590,C50)</f>
        <v>1170</v>
      </c>
      <c r="F50" s="23">
        <f>IFERROR(SUMIFS(NHAP_LIEU!$AC$6:$AC$590,NHAP_LIEU!$C$6:$C$590,C50)/D50,0)</f>
        <v>23.29896602</v>
      </c>
      <c r="G50" s="23">
        <f>IFERROR(_xludf.AGGREGATE(14,6,NHAP_LIEU!$AC$6:$AC$590/(NHAP_LIEU!$C$6:$C$590=C50),1),0)</f>
        <v>0</v>
      </c>
      <c r="H50" s="66">
        <f t="shared" si="1"/>
        <v>100</v>
      </c>
      <c r="I50" s="20" t="str">
        <f t="shared" si="2"/>
        <v>Đã nhập đủ</v>
      </c>
    </row>
    <row r="51" ht="13.5" customHeight="1">
      <c r="A51" s="20">
        <v>50.0</v>
      </c>
      <c r="B51" s="20" t="s">
        <v>63</v>
      </c>
      <c r="C51" s="20" t="s">
        <v>106</v>
      </c>
      <c r="D51" s="20">
        <f>COUNTIFS(NHAP_LIEU!$C$6:$C$590,C51,NHAP_LIEU!$F$6:$F$590,"?*")</f>
        <v>5</v>
      </c>
      <c r="E51" s="21">
        <f>SUMIFS(NHAP_LIEU!$K$6:$K$590,NHAP_LIEU!$C$6:$C$590,C51)</f>
        <v>6494</v>
      </c>
      <c r="F51" s="23">
        <f>IFERROR(SUMIFS(NHAP_LIEU!$AC$6:$AC$590,NHAP_LIEU!$C$6:$C$590,C51)/D51,0)</f>
        <v>5.099761337</v>
      </c>
      <c r="G51" s="23">
        <f>IFERROR(_xludf.AGGREGATE(14,6,NHAP_LIEU!$AC$6:$AC$590/(NHAP_LIEU!$C$6:$C$590=C51),1),0)</f>
        <v>0</v>
      </c>
      <c r="H51" s="66">
        <f t="shared" si="1"/>
        <v>100</v>
      </c>
      <c r="I51" s="20" t="str">
        <f t="shared" si="2"/>
        <v>Đã nhập đủ</v>
      </c>
    </row>
    <row r="52" ht="13.5" customHeight="1">
      <c r="A52" s="20">
        <v>51.0</v>
      </c>
      <c r="B52" s="20" t="s">
        <v>63</v>
      </c>
      <c r="C52" s="20" t="s">
        <v>107</v>
      </c>
      <c r="D52" s="20">
        <f>COUNTIFS(NHAP_LIEU!$C$6:$C$590,C52,NHAP_LIEU!$F$6:$F$590,"?*")</f>
        <v>5</v>
      </c>
      <c r="E52" s="21">
        <f>SUMIFS(NHAP_LIEU!$K$6:$K$590,NHAP_LIEU!$C$6:$C$590,C52)</f>
        <v>4053</v>
      </c>
      <c r="F52" s="23">
        <f>IFERROR(SUMIFS(NHAP_LIEU!$AC$6:$AC$590,NHAP_LIEU!$C$6:$C$590,C52)/D52,0)</f>
        <v>14.83460621</v>
      </c>
      <c r="G52" s="23">
        <f>IFERROR(_xludf.AGGREGATE(14,6,NHAP_LIEU!$AC$6:$AC$590/(NHAP_LIEU!$C$6:$C$590=C52),1),0)</f>
        <v>0</v>
      </c>
      <c r="H52" s="66">
        <f t="shared" si="1"/>
        <v>100</v>
      </c>
      <c r="I52" s="20" t="str">
        <f t="shared" si="2"/>
        <v>Đã nhập đủ</v>
      </c>
    </row>
    <row r="53" ht="13.5" customHeight="1">
      <c r="A53" s="20">
        <v>52.0</v>
      </c>
      <c r="B53" s="20" t="s">
        <v>63</v>
      </c>
      <c r="C53" s="20" t="s">
        <v>108</v>
      </c>
      <c r="D53" s="20">
        <f>COUNTIFS(NHAP_LIEU!$C$6:$C$590,C53,NHAP_LIEU!$F$6:$F$590,"?*")</f>
        <v>5</v>
      </c>
      <c r="E53" s="21">
        <f>SUMIFS(NHAP_LIEU!$K$6:$K$590,NHAP_LIEU!$C$6:$C$590,C53)</f>
        <v>4535</v>
      </c>
      <c r="F53" s="23">
        <f>IFERROR(SUMIFS(NHAP_LIEU!$AC$6:$AC$590,NHAP_LIEU!$C$6:$C$590,C53)/D53,0)</f>
        <v>23.5646778</v>
      </c>
      <c r="G53" s="23">
        <f>IFERROR(_xludf.AGGREGATE(14,6,NHAP_LIEU!$AC$6:$AC$590/(NHAP_LIEU!$C$6:$C$590=C53),1),0)</f>
        <v>0</v>
      </c>
      <c r="H53" s="66">
        <f t="shared" si="1"/>
        <v>100</v>
      </c>
      <c r="I53" s="20" t="str">
        <f t="shared" si="2"/>
        <v>Đã nhập đủ</v>
      </c>
    </row>
    <row r="54" ht="13.5" customHeight="1">
      <c r="A54" s="20">
        <v>53.0</v>
      </c>
      <c r="B54" s="20" t="s">
        <v>63</v>
      </c>
      <c r="C54" s="20" t="s">
        <v>109</v>
      </c>
      <c r="D54" s="20">
        <f>COUNTIFS(NHAP_LIEU!$C$6:$C$590,C54,NHAP_LIEU!$F$6:$F$590,"?*")</f>
        <v>0</v>
      </c>
      <c r="E54" s="21">
        <f>SUMIFS(NHAP_LIEU!$K$6:$K$590,NHAP_LIEU!$C$6:$C$590,C54)</f>
        <v>0</v>
      </c>
      <c r="F54" s="23">
        <f>IFERROR(SUMIFS(NHAP_LIEU!$AC$6:$AC$590,NHAP_LIEU!$C$6:$C$590,C54)/D54,0)</f>
        <v>0</v>
      </c>
      <c r="G54" s="23">
        <f>IFERROR(_xludf.AGGREGATE(14,6,NHAP_LIEU!$AC$6:$AC$590/(NHAP_LIEU!$C$6:$C$590=C54),1),0)</f>
        <v>0</v>
      </c>
      <c r="H54" s="66">
        <f t="shared" si="1"/>
        <v>0</v>
      </c>
      <c r="I54" s="20" t="str">
        <f t="shared" si="2"/>
        <v>Chưa nhập</v>
      </c>
    </row>
    <row r="55" ht="13.5" customHeight="1">
      <c r="A55" s="20">
        <v>54.0</v>
      </c>
      <c r="B55" s="20" t="s">
        <v>63</v>
      </c>
      <c r="C55" s="20" t="s">
        <v>110</v>
      </c>
      <c r="D55" s="20">
        <f>COUNTIFS(NHAP_LIEU!$C$6:$C$590,C55,NHAP_LIEU!$F$6:$F$590,"?*")</f>
        <v>5</v>
      </c>
      <c r="E55" s="21">
        <f>SUMIFS(NHAP_LIEU!$K$6:$K$590,NHAP_LIEU!$C$6:$C$590,C55)</f>
        <v>3371</v>
      </c>
      <c r="F55" s="23">
        <f>IFERROR(SUMIFS(NHAP_LIEU!$AC$6:$AC$590,NHAP_LIEU!$C$6:$C$590,C55)/D55,0)</f>
        <v>3.609069212</v>
      </c>
      <c r="G55" s="23">
        <f>IFERROR(_xludf.AGGREGATE(14,6,NHAP_LIEU!$AC$6:$AC$590/(NHAP_LIEU!$C$6:$C$590=C55),1),0)</f>
        <v>0</v>
      </c>
      <c r="H55" s="66">
        <f t="shared" si="1"/>
        <v>100</v>
      </c>
      <c r="I55" s="20" t="str">
        <f t="shared" si="2"/>
        <v>Đã nhập đủ</v>
      </c>
    </row>
    <row r="56" ht="13.5" customHeight="1">
      <c r="A56" s="20">
        <v>55.0</v>
      </c>
      <c r="B56" s="20" t="s">
        <v>63</v>
      </c>
      <c r="C56" s="20" t="s">
        <v>111</v>
      </c>
      <c r="D56" s="77">
        <v>5.0</v>
      </c>
      <c r="E56" s="79">
        <v>5207.0</v>
      </c>
      <c r="F56" s="23">
        <f>IFERROR(SUMIFS(NHAP_LIEU!$AC$6:$AC$590,NHAP_LIEU!$C$6:$C$590,C56)/D56,0)</f>
        <v>0</v>
      </c>
      <c r="G56" s="23">
        <f>IFERROR(_xludf.AGGREGATE(14,6,NHAP_LIEU!$AC$6:$AC$590/(NHAP_LIEU!$C$6:$C$590=C56),1),0)</f>
        <v>0</v>
      </c>
      <c r="H56" s="66">
        <f t="shared" si="1"/>
        <v>100</v>
      </c>
      <c r="I56" s="20" t="str">
        <f t="shared" si="2"/>
        <v>Đã nhập đủ</v>
      </c>
    </row>
    <row r="57" ht="13.5" customHeight="1">
      <c r="A57" s="20">
        <v>56.0</v>
      </c>
      <c r="B57" s="20" t="s">
        <v>63</v>
      </c>
      <c r="C57" s="20" t="s">
        <v>112</v>
      </c>
      <c r="D57" s="77">
        <v>5.0</v>
      </c>
      <c r="E57" s="21">
        <f>SUMIFS(NHAP_LIEU!$K$6:$K$590,NHAP_LIEU!$C$6:$C$590,C57)</f>
        <v>0</v>
      </c>
      <c r="F57" s="23">
        <f>IFERROR(SUMIFS(NHAP_LIEU!$AC$6:$AC$590,NHAP_LIEU!$C$6:$C$590,C57)/D57,0)</f>
        <v>0</v>
      </c>
      <c r="G57" s="23">
        <f>IFERROR(_xludf.AGGREGATE(14,6,NHAP_LIEU!$AC$6:$AC$590/(NHAP_LIEU!$C$6:$C$590=C57),1),0)</f>
        <v>0</v>
      </c>
      <c r="H57" s="66">
        <f t="shared" si="1"/>
        <v>100</v>
      </c>
      <c r="I57" s="20" t="str">
        <f t="shared" si="2"/>
        <v>Đã nhập đủ</v>
      </c>
    </row>
    <row r="58" ht="13.5" customHeight="1">
      <c r="A58" s="20">
        <v>57.0</v>
      </c>
      <c r="B58" s="20" t="s">
        <v>63</v>
      </c>
      <c r="C58" s="20" t="s">
        <v>113</v>
      </c>
      <c r="D58" s="20">
        <f>COUNTIFS(NHAP_LIEU!$C$6:$C$590,C58,NHAP_LIEU!$F$6:$F$590,"?*")</f>
        <v>5</v>
      </c>
      <c r="E58" s="21">
        <f>SUMIFS(NHAP_LIEU!$K$6:$K$590,NHAP_LIEU!$C$6:$C$590,C58)</f>
        <v>2732</v>
      </c>
      <c r="F58" s="23">
        <f>IFERROR(SUMIFS(NHAP_LIEU!$AC$6:$AC$590,NHAP_LIEU!$C$6:$C$590,C58)/D58,0)</f>
        <v>3.304057279</v>
      </c>
      <c r="G58" s="23">
        <f>IFERROR(_xludf.AGGREGATE(14,6,NHAP_LIEU!$AC$6:$AC$590/(NHAP_LIEU!$C$6:$C$590=C58),1),0)</f>
        <v>0</v>
      </c>
      <c r="H58" s="66">
        <f t="shared" si="1"/>
        <v>100</v>
      </c>
      <c r="I58" s="20" t="str">
        <f t="shared" si="2"/>
        <v>Đã nhập đủ</v>
      </c>
    </row>
    <row r="59" ht="13.5" customHeight="1">
      <c r="A59" s="20">
        <v>58.0</v>
      </c>
      <c r="B59" s="20" t="s">
        <v>63</v>
      </c>
      <c r="C59" s="20" t="s">
        <v>114</v>
      </c>
      <c r="D59" s="20">
        <f>COUNTIFS(NHAP_LIEU!$C$6:$C$590,C59,NHAP_LIEU!$F$6:$F$590,"?*")</f>
        <v>0</v>
      </c>
      <c r="E59" s="21">
        <f>SUMIFS(NHAP_LIEU!$K$6:$K$590,NHAP_LIEU!$C$6:$C$590,C59)</f>
        <v>0</v>
      </c>
      <c r="F59" s="23">
        <f>IFERROR(SUMIFS(NHAP_LIEU!$AC$6:$AC$590,NHAP_LIEU!$C$6:$C$590,C59)/D59,0)</f>
        <v>0</v>
      </c>
      <c r="G59" s="23">
        <f>IFERROR(_xludf.AGGREGATE(14,6,NHAP_LIEU!$AC$6:$AC$590/(NHAP_LIEU!$C$6:$C$590=C59),1),0)</f>
        <v>0</v>
      </c>
      <c r="H59" s="66">
        <f t="shared" si="1"/>
        <v>0</v>
      </c>
      <c r="I59" s="20" t="str">
        <f t="shared" si="2"/>
        <v>Chưa nhập</v>
      </c>
    </row>
    <row r="60" ht="13.5" customHeight="1">
      <c r="A60" s="20">
        <v>59.0</v>
      </c>
      <c r="B60" s="20" t="s">
        <v>63</v>
      </c>
      <c r="C60" s="20" t="s">
        <v>115</v>
      </c>
      <c r="D60" s="20">
        <f>COUNTIFS(NHAP_LIEU!$C$6:$C$590,C60,NHAP_LIEU!$F$6:$F$590,"?*")</f>
        <v>5</v>
      </c>
      <c r="E60" s="21">
        <f>SUMIFS(NHAP_LIEU!$K$6:$K$590,NHAP_LIEU!$C$6:$C$590,C60)</f>
        <v>4724</v>
      </c>
      <c r="F60" s="23">
        <f>IFERROR(SUMIFS(NHAP_LIEU!$AC$6:$AC$590,NHAP_LIEU!$C$6:$C$590,C60)/D60,0)</f>
        <v>3.854892601</v>
      </c>
      <c r="G60" s="23">
        <f>IFERROR(_xludf.AGGREGATE(14,6,NHAP_LIEU!$AC$6:$AC$590/(NHAP_LIEU!$C$6:$C$590=C60),1),0)</f>
        <v>0</v>
      </c>
      <c r="H60" s="66">
        <f t="shared" si="1"/>
        <v>100</v>
      </c>
      <c r="I60" s="20" t="str">
        <f t="shared" si="2"/>
        <v>Đã nhập đủ</v>
      </c>
    </row>
    <row r="61" ht="13.5" customHeight="1">
      <c r="A61" s="20">
        <v>60.0</v>
      </c>
      <c r="B61" s="20" t="s">
        <v>63</v>
      </c>
      <c r="C61" s="20" t="s">
        <v>116</v>
      </c>
      <c r="D61" s="20">
        <f>COUNTIFS(NHAP_LIEU!$C$6:$C$590,C61,NHAP_LIEU!$F$6:$F$590,"?*")</f>
        <v>5</v>
      </c>
      <c r="E61" s="21">
        <f>SUMIFS(NHAP_LIEU!$K$6:$K$590,NHAP_LIEU!$C$6:$C$590,C61)</f>
        <v>4196</v>
      </c>
      <c r="F61" s="23">
        <f>IFERROR(SUMIFS(NHAP_LIEU!$AC$6:$AC$590,NHAP_LIEU!$C$6:$C$590,C61)/D61,0)</f>
        <v>3.653168802</v>
      </c>
      <c r="G61" s="23">
        <f>IFERROR(_xludf.AGGREGATE(14,6,NHAP_LIEU!$AC$6:$AC$590/(NHAP_LIEU!$C$6:$C$590=C61),1),0)</f>
        <v>0</v>
      </c>
      <c r="H61" s="66">
        <f t="shared" si="1"/>
        <v>100</v>
      </c>
      <c r="I61" s="20" t="str">
        <f t="shared" si="2"/>
        <v>Đã nhập đủ</v>
      </c>
    </row>
    <row r="62" ht="13.5" customHeight="1">
      <c r="A62" s="20">
        <v>61.0</v>
      </c>
      <c r="B62" s="20" t="s">
        <v>63</v>
      </c>
      <c r="C62" s="20" t="s">
        <v>117</v>
      </c>
      <c r="D62" s="20">
        <f>COUNTIFS(NHAP_LIEU!$C$6:$C$590,C62,NHAP_LIEU!$F$6:$F$590,"?*")</f>
        <v>5</v>
      </c>
      <c r="E62" s="21">
        <f>SUMIFS(NHAP_LIEU!$K$6:$K$590,NHAP_LIEU!$C$6:$C$590,C62)</f>
        <v>1895</v>
      </c>
      <c r="F62" s="23">
        <f>IFERROR(SUMIFS(NHAP_LIEU!$AC$6:$AC$590,NHAP_LIEU!$C$6:$C$590,C62)/D62,0)</f>
        <v>0.9045346062</v>
      </c>
      <c r="G62" s="23">
        <f>IFERROR(_xludf.AGGREGATE(14,6,NHAP_LIEU!$AC$6:$AC$590/(NHAP_LIEU!$C$6:$C$590=C62),1),0)</f>
        <v>0</v>
      </c>
      <c r="H62" s="66">
        <f t="shared" si="1"/>
        <v>100</v>
      </c>
      <c r="I62" s="20" t="str">
        <f t="shared" si="2"/>
        <v>Đã nhập đủ</v>
      </c>
    </row>
    <row r="63" ht="13.5" customHeight="1">
      <c r="A63" s="20">
        <v>62.0</v>
      </c>
      <c r="B63" s="20" t="s">
        <v>63</v>
      </c>
      <c r="C63" s="20" t="s">
        <v>118</v>
      </c>
      <c r="D63" s="77">
        <v>5.0</v>
      </c>
      <c r="E63" s="79">
        <v>3744.0</v>
      </c>
      <c r="F63" s="23">
        <f>IFERROR(SUMIFS(NHAP_LIEU!$AC$6:$AC$590,NHAP_LIEU!$C$6:$C$590,C63)/D63,0)</f>
        <v>2.521806049</v>
      </c>
      <c r="G63" s="23">
        <f>IFERROR(_xludf.AGGREGATE(14,6,NHAP_LIEU!$AC$6:$AC$590/(NHAP_LIEU!$C$6:$C$590=C63),1),0)</f>
        <v>0</v>
      </c>
      <c r="H63" s="66">
        <f t="shared" si="1"/>
        <v>100</v>
      </c>
      <c r="I63" s="20" t="str">
        <f t="shared" si="2"/>
        <v>Đã nhập đủ</v>
      </c>
    </row>
    <row r="64" ht="13.5" customHeight="1">
      <c r="A64" s="20">
        <v>63.0</v>
      </c>
      <c r="B64" s="20" t="s">
        <v>63</v>
      </c>
      <c r="C64" s="20" t="s">
        <v>119</v>
      </c>
      <c r="D64" s="77">
        <v>5.0</v>
      </c>
      <c r="E64" s="79">
        <v>6552.0</v>
      </c>
      <c r="F64" s="23">
        <f>IFERROR(SUMIFS(NHAP_LIEU!$AC$6:$AC$590,NHAP_LIEU!$C$6:$C$590,C64)/D64,0)</f>
        <v>3.077804296</v>
      </c>
      <c r="G64" s="23">
        <f>IFERROR(_xludf.AGGREGATE(14,6,NHAP_LIEU!$AC$6:$AC$590/(NHAP_LIEU!$C$6:$C$590=C64),1),0)</f>
        <v>0</v>
      </c>
      <c r="H64" s="66">
        <f t="shared" si="1"/>
        <v>100</v>
      </c>
      <c r="I64" s="20" t="str">
        <f t="shared" si="2"/>
        <v>Đã nhập đủ</v>
      </c>
    </row>
    <row r="65" ht="13.5" customHeight="1">
      <c r="A65" s="20">
        <v>64.0</v>
      </c>
      <c r="B65" s="20" t="s">
        <v>63</v>
      </c>
      <c r="C65" s="20" t="s">
        <v>120</v>
      </c>
      <c r="D65" s="20">
        <f>COUNTIFS(NHAP_LIEU!$C$6:$C$590,C65,NHAP_LIEU!$F$6:$F$590,"?*")</f>
        <v>5</v>
      </c>
      <c r="E65" s="21">
        <f>SUMIFS(NHAP_LIEU!$K$6:$K$590,NHAP_LIEU!$C$6:$C$590,C65)</f>
        <v>5766</v>
      </c>
      <c r="F65" s="23">
        <f>IFERROR(SUMIFS(NHAP_LIEU!$AC$6:$AC$590,NHAP_LIEU!$C$6:$C$590,C65)/D65,0)</f>
        <v>4.752267303</v>
      </c>
      <c r="G65" s="23">
        <f>IFERROR(_xludf.AGGREGATE(14,6,NHAP_LIEU!$AC$6:$AC$590/(NHAP_LIEU!$C$6:$C$590=C65),1),0)</f>
        <v>0</v>
      </c>
      <c r="H65" s="66">
        <f t="shared" si="1"/>
        <v>100</v>
      </c>
      <c r="I65" s="20" t="str">
        <f t="shared" si="2"/>
        <v>Đã nhập đủ</v>
      </c>
    </row>
    <row r="66" ht="13.5" customHeight="1">
      <c r="A66" s="20">
        <v>65.0</v>
      </c>
      <c r="B66" s="20" t="s">
        <v>63</v>
      </c>
      <c r="C66" s="20" t="s">
        <v>121</v>
      </c>
      <c r="D66" s="20">
        <f>COUNTIFS(NHAP_LIEU!$C$6:$C$590,C66,NHAP_LIEU!$F$6:$F$590,"?*")</f>
        <v>0</v>
      </c>
      <c r="E66" s="21">
        <f>SUMIFS(NHAP_LIEU!$K$6:$K$590,NHAP_LIEU!$C$6:$C$590,C66)</f>
        <v>0</v>
      </c>
      <c r="F66" s="23">
        <f>IFERROR(SUMIFS(NHAP_LIEU!$AC$6:$AC$590,NHAP_LIEU!$C$6:$C$590,C66)/D66,0)</f>
        <v>0</v>
      </c>
      <c r="G66" s="23">
        <f>IFERROR(_xludf.AGGREGATE(14,6,NHAP_LIEU!$AC$6:$AC$590/(NHAP_LIEU!$C$6:$C$590=C66),1),0)</f>
        <v>0</v>
      </c>
      <c r="H66" s="66">
        <f t="shared" si="1"/>
        <v>0</v>
      </c>
      <c r="I66" s="20" t="str">
        <f t="shared" si="2"/>
        <v>Chưa nhập</v>
      </c>
    </row>
    <row r="67" ht="13.5" customHeight="1">
      <c r="A67" s="20">
        <v>66.0</v>
      </c>
      <c r="B67" s="20" t="s">
        <v>63</v>
      </c>
      <c r="C67" s="20" t="s">
        <v>122</v>
      </c>
      <c r="D67" s="77">
        <v>5.0</v>
      </c>
      <c r="E67" s="79">
        <v>13461.0</v>
      </c>
      <c r="F67" s="23">
        <f>IFERROR(SUMIFS(NHAP_LIEU!$AC$6:$AC$590,NHAP_LIEU!$C$6:$C$590,C67)/D67,0)</f>
        <v>19.22529833</v>
      </c>
      <c r="G67" s="23">
        <f>IFERROR(_xludf.AGGREGATE(14,6,NHAP_LIEU!$AC$6:$AC$590/(NHAP_LIEU!$C$6:$C$590=C67),1),0)</f>
        <v>0</v>
      </c>
      <c r="H67" s="66">
        <f t="shared" si="1"/>
        <v>100</v>
      </c>
      <c r="I67" s="20" t="str">
        <f t="shared" si="2"/>
        <v>Đã nhập đủ</v>
      </c>
    </row>
    <row r="68" ht="13.5" customHeight="1">
      <c r="A68" s="20">
        <v>67.0</v>
      </c>
      <c r="B68" s="20" t="s">
        <v>63</v>
      </c>
      <c r="C68" s="20" t="s">
        <v>123</v>
      </c>
      <c r="D68" s="20">
        <f>COUNTIFS(NHAP_LIEU!$C$6:$C$590,C68,NHAP_LIEU!$F$6:$F$590,"?*")</f>
        <v>5</v>
      </c>
      <c r="E68" s="21">
        <f>SUMIFS(NHAP_LIEU!$K$6:$K$590,NHAP_LIEU!$C$6:$C$590,C68)</f>
        <v>181</v>
      </c>
      <c r="F68" s="23">
        <f>IFERROR(SUMIFS(NHAP_LIEU!$AC$6:$AC$590,NHAP_LIEU!$C$6:$C$590,C68)/D68,0)</f>
        <v>19.68639618</v>
      </c>
      <c r="G68" s="23">
        <f>IFERROR(_xludf.AGGREGATE(14,6,NHAP_LIEU!$AC$6:$AC$590/(NHAP_LIEU!$C$6:$C$590=C68),1),0)</f>
        <v>0</v>
      </c>
      <c r="H68" s="66">
        <f t="shared" si="1"/>
        <v>100</v>
      </c>
      <c r="I68" s="20" t="str">
        <f t="shared" si="2"/>
        <v>Đã nhập đủ</v>
      </c>
    </row>
    <row r="69" ht="13.5" customHeight="1">
      <c r="A69" s="20">
        <v>68.0</v>
      </c>
      <c r="B69" s="20" t="s">
        <v>63</v>
      </c>
      <c r="C69" s="20" t="s">
        <v>124</v>
      </c>
      <c r="D69" s="20">
        <f>COUNTIFS(NHAP_LIEU!$C$6:$C$590,C69,NHAP_LIEU!$F$6:$F$590,"?*")</f>
        <v>5</v>
      </c>
      <c r="E69" s="21">
        <f>SUMIFS(NHAP_LIEU!$K$6:$K$590,NHAP_LIEU!$C$6:$C$590,C69)</f>
        <v>4284</v>
      </c>
      <c r="F69" s="23">
        <f>IFERROR(SUMIFS(NHAP_LIEU!$AC$6:$AC$590,NHAP_LIEU!$C$6:$C$590,C69)/D69,0)</f>
        <v>21.07250499</v>
      </c>
      <c r="G69" s="23">
        <f>IFERROR(_xludf.AGGREGATE(14,6,NHAP_LIEU!$AC$6:$AC$590/(NHAP_LIEU!$C$6:$C$590=C69),1),0)</f>
        <v>0</v>
      </c>
      <c r="H69" s="66">
        <f t="shared" si="1"/>
        <v>100</v>
      </c>
      <c r="I69" s="20" t="str">
        <f t="shared" si="2"/>
        <v>Đã nhập đủ</v>
      </c>
    </row>
    <row r="70" ht="13.5" customHeight="1">
      <c r="A70" s="20">
        <v>69.0</v>
      </c>
      <c r="B70" s="20" t="s">
        <v>63</v>
      </c>
      <c r="C70" s="20" t="s">
        <v>125</v>
      </c>
      <c r="D70" s="20">
        <f>COUNTIFS(NHAP_LIEU!$C$6:$C$590,C70,NHAP_LIEU!$F$6:$F$590,"?*")</f>
        <v>5</v>
      </c>
      <c r="E70" s="21">
        <f>SUMIFS(NHAP_LIEU!$K$6:$K$590,NHAP_LIEU!$C$6:$C$590,C70)</f>
        <v>5153</v>
      </c>
      <c r="F70" s="23">
        <f>IFERROR(SUMIFS(NHAP_LIEU!$AC$6:$AC$590,NHAP_LIEU!$C$6:$C$590,C70)/D70,0)</f>
        <v>24.25966587</v>
      </c>
      <c r="G70" s="23">
        <f>IFERROR(_xludf.AGGREGATE(14,6,NHAP_LIEU!$AC$6:$AC$590/(NHAP_LIEU!$C$6:$C$590=C70),1),0)</f>
        <v>0</v>
      </c>
      <c r="H70" s="66">
        <f t="shared" si="1"/>
        <v>100</v>
      </c>
      <c r="I70" s="20" t="str">
        <f t="shared" si="2"/>
        <v>Đã nhập đủ</v>
      </c>
    </row>
    <row r="71" ht="13.5" customHeight="1">
      <c r="A71" s="20">
        <v>70.0</v>
      </c>
      <c r="B71" s="20" t="s">
        <v>63</v>
      </c>
      <c r="C71" s="20" t="s">
        <v>126</v>
      </c>
      <c r="D71" s="20">
        <f>COUNTIFS(NHAP_LIEU!$C$6:$C$590,C71,NHAP_LIEU!$F$6:$F$590,"?*")</f>
        <v>5</v>
      </c>
      <c r="E71" s="21">
        <f>SUMIFS(NHAP_LIEU!$K$6:$K$590,NHAP_LIEU!$C$6:$C$590,C71)</f>
        <v>5976</v>
      </c>
      <c r="F71" s="23">
        <f>IFERROR(SUMIFS(NHAP_LIEU!$AC$6:$AC$590,NHAP_LIEU!$C$6:$C$590,C71)/D71,0)</f>
        <v>28.48072199</v>
      </c>
      <c r="G71" s="23">
        <f>IFERROR(_xludf.AGGREGATE(14,6,NHAP_LIEU!$AC$6:$AC$590/(NHAP_LIEU!$C$6:$C$590=C71),1),0)</f>
        <v>0</v>
      </c>
      <c r="H71" s="66">
        <f t="shared" si="1"/>
        <v>100</v>
      </c>
      <c r="I71" s="20" t="str">
        <f t="shared" si="2"/>
        <v>Đã nhập đủ</v>
      </c>
    </row>
    <row r="72" ht="13.5" customHeight="1">
      <c r="A72" s="20">
        <v>71.0</v>
      </c>
      <c r="B72" s="20" t="s">
        <v>63</v>
      </c>
      <c r="C72" s="20" t="s">
        <v>127</v>
      </c>
      <c r="D72" s="77">
        <v>5.0</v>
      </c>
      <c r="E72" s="79">
        <v>0.0</v>
      </c>
      <c r="F72" s="23">
        <f>IFERROR(SUMIFS(NHAP_LIEU!$AC$6:$AC$590,NHAP_LIEU!$C$6:$C$590,C72)/D72,0)</f>
        <v>25.84630072</v>
      </c>
      <c r="G72" s="23">
        <f>IFERROR(_xludf.AGGREGATE(14,6,NHAP_LIEU!$AC$6:$AC$590/(NHAP_LIEU!$C$6:$C$590=C72),1),0)</f>
        <v>0</v>
      </c>
      <c r="H72" s="66">
        <f t="shared" si="1"/>
        <v>100</v>
      </c>
      <c r="I72" s="20" t="str">
        <f t="shared" si="2"/>
        <v>Đã nhập đủ</v>
      </c>
    </row>
    <row r="73" ht="13.5" customHeight="1">
      <c r="A73" s="20">
        <v>72.0</v>
      </c>
      <c r="B73" s="20" t="s">
        <v>63</v>
      </c>
      <c r="C73" s="20" t="s">
        <v>128</v>
      </c>
      <c r="D73" s="77">
        <v>5.0</v>
      </c>
      <c r="E73" s="21">
        <f>SUMIFS(NHAP_LIEU!$K$6:$K$590,NHAP_LIEU!$C$6:$C$590,C73)</f>
        <v>1169</v>
      </c>
      <c r="F73" s="23">
        <f>IFERROR(SUMIFS(NHAP_LIEU!$AC$6:$AC$590,NHAP_LIEU!$C$6:$C$590,C73)/D73,0)</f>
        <v>4.957995227</v>
      </c>
      <c r="G73" s="23">
        <f>IFERROR(_xludf.AGGREGATE(14,6,NHAP_LIEU!$AC$6:$AC$590/(NHAP_LIEU!$C$6:$C$590=C73),1),0)</f>
        <v>0</v>
      </c>
      <c r="H73" s="66">
        <f t="shared" si="1"/>
        <v>100</v>
      </c>
      <c r="I73" s="20" t="str">
        <f t="shared" si="2"/>
        <v>Đã nhập đủ</v>
      </c>
    </row>
    <row r="74" ht="13.5" customHeight="1">
      <c r="A74" s="20">
        <v>73.0</v>
      </c>
      <c r="B74" s="20" t="s">
        <v>63</v>
      </c>
      <c r="C74" s="20" t="s">
        <v>129</v>
      </c>
      <c r="D74" s="20">
        <f>COUNTIFS(NHAP_LIEU!$C$6:$C$590,C74,NHAP_LIEU!$F$6:$F$590,"?*")</f>
        <v>5</v>
      </c>
      <c r="E74" s="21">
        <f>SUMIFS(NHAP_LIEU!$K$6:$K$590,NHAP_LIEU!$C$6:$C$590,C74)</f>
        <v>3956</v>
      </c>
      <c r="F74" s="23">
        <f>IFERROR(SUMIFS(NHAP_LIEU!$AC$6:$AC$590,NHAP_LIEU!$C$6:$C$590,C74)/D74,0)</f>
        <v>1.888305489</v>
      </c>
      <c r="G74" s="23">
        <f>IFERROR(_xludf.AGGREGATE(14,6,NHAP_LIEU!$AC$6:$AC$590/(NHAP_LIEU!$C$6:$C$590=C74),1),0)</f>
        <v>0</v>
      </c>
      <c r="H74" s="66">
        <f t="shared" si="1"/>
        <v>100</v>
      </c>
      <c r="I74" s="20" t="str">
        <f t="shared" si="2"/>
        <v>Đã nhập đủ</v>
      </c>
    </row>
    <row r="75" ht="13.5" customHeight="1">
      <c r="A75" s="20">
        <v>74.0</v>
      </c>
      <c r="B75" s="20" t="s">
        <v>63</v>
      </c>
      <c r="C75" s="20" t="s">
        <v>130</v>
      </c>
      <c r="D75" s="20">
        <f>COUNTIFS(NHAP_LIEU!$C$6:$C$590,C75,NHAP_LIEU!$F$6:$F$590,"?*")</f>
        <v>5</v>
      </c>
      <c r="E75" s="21">
        <f>SUMIFS(NHAP_LIEU!$K$6:$K$590,NHAP_LIEU!$C$6:$C$590,C75)</f>
        <v>4026</v>
      </c>
      <c r="F75" s="23">
        <f>IFERROR(SUMIFS(NHAP_LIEU!$AC$6:$AC$590,NHAP_LIEU!$C$6:$C$590,C75)/D75,0)</f>
        <v>0</v>
      </c>
      <c r="G75" s="23">
        <f>IFERROR(_xludf.AGGREGATE(14,6,NHAP_LIEU!$AC$6:$AC$590/(NHAP_LIEU!$C$6:$C$590=C75),1),0)</f>
        <v>0</v>
      </c>
      <c r="H75" s="66">
        <f t="shared" si="1"/>
        <v>100</v>
      </c>
      <c r="I75" s="20" t="str">
        <f t="shared" si="2"/>
        <v>Đã nhập đủ</v>
      </c>
    </row>
    <row r="76" ht="13.5" customHeight="1">
      <c r="A76" s="20">
        <v>75.0</v>
      </c>
      <c r="B76" s="20" t="s">
        <v>63</v>
      </c>
      <c r="C76" s="20" t="s">
        <v>131</v>
      </c>
      <c r="D76" s="20">
        <f>COUNTIFS(NHAP_LIEU!$C$6:$C$590,C76,NHAP_LIEU!$F$6:$F$590,"?*")</f>
        <v>0</v>
      </c>
      <c r="E76" s="21">
        <f>SUMIFS(NHAP_LIEU!$K$6:$K$590,NHAP_LIEU!$C$6:$C$590,C76)</f>
        <v>0</v>
      </c>
      <c r="F76" s="23">
        <f>IFERROR(SUMIFS(NHAP_LIEU!$AC$6:$AC$590,NHAP_LIEU!$C$6:$C$590,C76)/D76,0)</f>
        <v>0</v>
      </c>
      <c r="G76" s="23">
        <f>IFERROR(_xludf.AGGREGATE(14,6,NHAP_LIEU!$AC$6:$AC$590/(NHAP_LIEU!$C$6:$C$590=C76),1),0)</f>
        <v>0</v>
      </c>
      <c r="H76" s="66">
        <f t="shared" si="1"/>
        <v>0</v>
      </c>
      <c r="I76" s="20" t="str">
        <f t="shared" si="2"/>
        <v>Chưa nhập</v>
      </c>
    </row>
    <row r="77" ht="13.5" customHeight="1">
      <c r="A77" s="20">
        <v>76.0</v>
      </c>
      <c r="B77" s="20" t="s">
        <v>63</v>
      </c>
      <c r="C77" s="20" t="s">
        <v>132</v>
      </c>
      <c r="D77" s="20">
        <f>COUNTIFS(NHAP_LIEU!$C$6:$C$590,C77,NHAP_LIEU!$F$6:$F$590,"?*")</f>
        <v>5</v>
      </c>
      <c r="E77" s="21">
        <f>SUMIFS(NHAP_LIEU!$K$6:$K$590,NHAP_LIEU!$C$6:$C$590,C77)</f>
        <v>4276</v>
      </c>
      <c r="F77" s="23">
        <f>IFERROR(SUMIFS(NHAP_LIEU!$AC$6:$AC$590,NHAP_LIEU!$C$6:$C$590,C77)/D77,0)</f>
        <v>13.04105012</v>
      </c>
      <c r="G77" s="23">
        <f>IFERROR(_xludf.AGGREGATE(14,6,NHAP_LIEU!$AC$6:$AC$590/(NHAP_LIEU!$C$6:$C$590=C77),1),0)</f>
        <v>0</v>
      </c>
      <c r="H77" s="66">
        <f t="shared" si="1"/>
        <v>100</v>
      </c>
      <c r="I77" s="20" t="str">
        <f t="shared" si="2"/>
        <v>Đã nhập đủ</v>
      </c>
    </row>
    <row r="78" ht="13.5" customHeight="1">
      <c r="A78" s="20">
        <v>77.0</v>
      </c>
      <c r="B78" s="20" t="s">
        <v>63</v>
      </c>
      <c r="C78" s="20" t="s">
        <v>133</v>
      </c>
      <c r="D78" s="20">
        <f>COUNTIFS(NHAP_LIEU!$C$6:$C$590,C78,NHAP_LIEU!$F$6:$F$590,"?*")</f>
        <v>5</v>
      </c>
      <c r="E78" s="21">
        <f>SUMIFS(NHAP_LIEU!$K$6:$K$590,NHAP_LIEU!$C$6:$C$590,C78)</f>
        <v>6867</v>
      </c>
      <c r="F78" s="23">
        <f>IFERROR(SUMIFS(NHAP_LIEU!$AC$6:$AC$590,NHAP_LIEU!$C$6:$C$590,C78)/D78,0)</f>
        <v>10.4778043</v>
      </c>
      <c r="G78" s="23">
        <f>IFERROR(_xludf.AGGREGATE(14,6,NHAP_LIEU!$AC$6:$AC$590/(NHAP_LIEU!$C$6:$C$590=C78),1),0)</f>
        <v>0</v>
      </c>
      <c r="H78" s="66">
        <f t="shared" si="1"/>
        <v>100</v>
      </c>
      <c r="I78" s="20" t="str">
        <f t="shared" si="2"/>
        <v>Đã nhập đủ</v>
      </c>
    </row>
    <row r="79" ht="13.5" customHeight="1">
      <c r="A79" s="20">
        <v>78.0</v>
      </c>
      <c r="B79" s="20" t="s">
        <v>63</v>
      </c>
      <c r="C79" s="20" t="s">
        <v>134</v>
      </c>
      <c r="D79" s="20">
        <f>COUNTIFS(NHAP_LIEU!$C$6:$C$590,C79,NHAP_LIEU!$F$6:$F$590,"?*")</f>
        <v>5</v>
      </c>
      <c r="E79" s="21">
        <f>SUMIFS(NHAP_LIEU!$K$6:$K$590,NHAP_LIEU!$C$6:$C$590,C79)</f>
        <v>6703</v>
      </c>
      <c r="F79" s="23">
        <f>IFERROR(SUMIFS(NHAP_LIEU!$AC$6:$AC$590,NHAP_LIEU!$C$6:$C$590,C79)/D79,0)</f>
        <v>7.199522673</v>
      </c>
      <c r="G79" s="23">
        <f>IFERROR(_xludf.AGGREGATE(14,6,NHAP_LIEU!$AC$6:$AC$590/(NHAP_LIEU!$C$6:$C$590=C79),1),0)</f>
        <v>0</v>
      </c>
      <c r="H79" s="66">
        <f t="shared" si="1"/>
        <v>100</v>
      </c>
      <c r="I79" s="20" t="str">
        <f t="shared" si="2"/>
        <v>Đã nhập đủ</v>
      </c>
    </row>
    <row r="80" ht="13.5" customHeight="1">
      <c r="A80" s="20">
        <v>79.0</v>
      </c>
      <c r="B80" s="20" t="s">
        <v>63</v>
      </c>
      <c r="C80" s="20" t="s">
        <v>135</v>
      </c>
      <c r="D80" s="20">
        <f>COUNTIFS(NHAP_LIEU!$C$6:$C$590,C80,NHAP_LIEU!$F$6:$F$590,"?*")</f>
        <v>5</v>
      </c>
      <c r="E80" s="21">
        <f>SUMIFS(NHAP_LIEU!$K$6:$K$590,NHAP_LIEU!$C$6:$C$590,C80)</f>
        <v>6691</v>
      </c>
      <c r="F80" s="23">
        <f>IFERROR(SUMIFS(NHAP_LIEU!$AC$6:$AC$590,NHAP_LIEU!$C$6:$C$590,C80)/D80,0)</f>
        <v>17.12679951</v>
      </c>
      <c r="G80" s="23">
        <f>IFERROR(_xludf.AGGREGATE(14,6,NHAP_LIEU!$AC$6:$AC$590/(NHAP_LIEU!$C$6:$C$590=C80),1),0)</f>
        <v>0</v>
      </c>
      <c r="H80" s="66">
        <f t="shared" si="1"/>
        <v>100</v>
      </c>
      <c r="I80" s="20" t="str">
        <f t="shared" si="2"/>
        <v>Đã nhập đủ</v>
      </c>
    </row>
    <row r="81" ht="13.5" customHeight="1">
      <c r="A81" s="20">
        <v>80.0</v>
      </c>
      <c r="B81" s="20" t="s">
        <v>63</v>
      </c>
      <c r="C81" s="20" t="s">
        <v>136</v>
      </c>
      <c r="D81" s="20">
        <f>COUNTIFS(NHAP_LIEU!$C$6:$C$590,C81,NHAP_LIEU!$F$6:$F$590,"?*")</f>
        <v>5</v>
      </c>
      <c r="E81" s="21">
        <f>SUMIFS(NHAP_LIEU!$K$6:$K$590,NHAP_LIEU!$C$6:$C$590,C81)</f>
        <v>4681</v>
      </c>
      <c r="F81" s="23">
        <f>IFERROR(SUMIFS(NHAP_LIEU!$AC$6:$AC$590,NHAP_LIEU!$C$6:$C$590,C81)/D81,0)</f>
        <v>2.634367542</v>
      </c>
      <c r="G81" s="23">
        <f>IFERROR(_xludf.AGGREGATE(14,6,NHAP_LIEU!$AC$6:$AC$590/(NHAP_LIEU!$C$6:$C$590=C81),1),0)</f>
        <v>0</v>
      </c>
      <c r="H81" s="66">
        <f t="shared" si="1"/>
        <v>100</v>
      </c>
      <c r="I81" s="20" t="str">
        <f t="shared" si="2"/>
        <v>Đã nhập đủ</v>
      </c>
    </row>
    <row r="82" ht="13.5" customHeight="1">
      <c r="A82" s="20">
        <v>81.0</v>
      </c>
      <c r="B82" s="20" t="s">
        <v>63</v>
      </c>
      <c r="C82" s="20" t="s">
        <v>137</v>
      </c>
      <c r="D82" s="20">
        <f>COUNTIFS(NHAP_LIEU!$C$6:$C$590,C82,NHAP_LIEU!$F$6:$F$590,"?*")</f>
        <v>0</v>
      </c>
      <c r="E82" s="21">
        <f>SUMIFS(NHAP_LIEU!$K$6:$K$590,NHAP_LIEU!$C$6:$C$590,C82)</f>
        <v>0</v>
      </c>
      <c r="F82" s="23">
        <f>IFERROR(SUMIFS(NHAP_LIEU!$AC$6:$AC$590,NHAP_LIEU!$C$6:$C$590,C82)/D82,0)</f>
        <v>0</v>
      </c>
      <c r="G82" s="23">
        <f>IFERROR(_xludf.AGGREGATE(14,6,NHAP_LIEU!$AC$6:$AC$590/(NHAP_LIEU!$C$6:$C$590=C82),1),0)</f>
        <v>0</v>
      </c>
      <c r="H82" s="66">
        <f t="shared" si="1"/>
        <v>0</v>
      </c>
      <c r="I82" s="20" t="str">
        <f t="shared" si="2"/>
        <v>Chưa nhập</v>
      </c>
    </row>
    <row r="83" ht="13.5" customHeight="1">
      <c r="A83" s="20">
        <v>82.0</v>
      </c>
      <c r="B83" s="20" t="s">
        <v>63</v>
      </c>
      <c r="C83" s="20" t="s">
        <v>138</v>
      </c>
      <c r="D83" s="20">
        <f>COUNTIFS(NHAP_LIEU!$C$6:$C$590,C83,NHAP_LIEU!$F$6:$F$590,"?*")</f>
        <v>0</v>
      </c>
      <c r="E83" s="21">
        <f>SUMIFS(NHAP_LIEU!$K$6:$K$590,NHAP_LIEU!$C$6:$C$590,C83)</f>
        <v>0</v>
      </c>
      <c r="F83" s="23">
        <f>IFERROR(SUMIFS(NHAP_LIEU!$AC$6:$AC$590,NHAP_LIEU!$C$6:$C$590,C83)/D83,0)</f>
        <v>0</v>
      </c>
      <c r="G83" s="23">
        <f>IFERROR(_xludf.AGGREGATE(14,6,NHAP_LIEU!$AC$6:$AC$590/(NHAP_LIEU!$C$6:$C$590=C83),1),0)</f>
        <v>0</v>
      </c>
      <c r="H83" s="66">
        <f t="shared" si="1"/>
        <v>0</v>
      </c>
      <c r="I83" s="20" t="str">
        <f t="shared" si="2"/>
        <v>Chưa nhập</v>
      </c>
    </row>
    <row r="84" ht="13.5" customHeight="1">
      <c r="A84" s="20">
        <v>83.0</v>
      </c>
      <c r="B84" s="20" t="s">
        <v>63</v>
      </c>
      <c r="C84" s="20" t="s">
        <v>139</v>
      </c>
      <c r="D84" s="20">
        <f>COUNTIFS(NHAP_LIEU!$C$6:$C$590,C84,NHAP_LIEU!$F$6:$F$590,"?*")</f>
        <v>5</v>
      </c>
      <c r="E84" s="21">
        <f>SUMIFS(NHAP_LIEU!$K$6:$K$590,NHAP_LIEU!$C$6:$C$590,C84)</f>
        <v>3219</v>
      </c>
      <c r="F84" s="23">
        <f>IFERROR(SUMIFS(NHAP_LIEU!$AC$6:$AC$590,NHAP_LIEU!$C$6:$C$590,C84)/D84,0)</f>
        <v>19.93651551</v>
      </c>
      <c r="G84" s="23">
        <f>IFERROR(_xludf.AGGREGATE(14,6,NHAP_LIEU!$AC$6:$AC$590/(NHAP_LIEU!$C$6:$C$590=C84),1),0)</f>
        <v>0</v>
      </c>
      <c r="H84" s="66">
        <f t="shared" si="1"/>
        <v>100</v>
      </c>
      <c r="I84" s="20" t="str">
        <f t="shared" si="2"/>
        <v>Đã nhập đủ</v>
      </c>
    </row>
    <row r="85" ht="13.5" customHeight="1">
      <c r="A85" s="20">
        <v>84.0</v>
      </c>
      <c r="B85" s="20" t="s">
        <v>63</v>
      </c>
      <c r="C85" s="20" t="s">
        <v>140</v>
      </c>
      <c r="D85" s="20">
        <f>COUNTIFS(NHAP_LIEU!$C$6:$C$590,C85,NHAP_LIEU!$F$6:$F$590,"?*")</f>
        <v>5</v>
      </c>
      <c r="E85" s="21">
        <f>SUMIFS(NHAP_LIEU!$K$6:$K$590,NHAP_LIEU!$C$6:$C$590,C85)</f>
        <v>5203</v>
      </c>
      <c r="F85" s="23">
        <f>IFERROR(SUMIFS(NHAP_LIEU!$AC$6:$AC$590,NHAP_LIEU!$C$6:$C$590,C85)/D85,0)</f>
        <v>7.561873233</v>
      </c>
      <c r="G85" s="23">
        <f>IFERROR(_xludf.AGGREGATE(14,6,NHAP_LIEU!$AC$6:$AC$590/(NHAP_LIEU!$C$6:$C$590=C85),1),0)</f>
        <v>0</v>
      </c>
      <c r="H85" s="66">
        <f t="shared" si="1"/>
        <v>100</v>
      </c>
      <c r="I85" s="20" t="str">
        <f t="shared" si="2"/>
        <v>Đã nhập đủ</v>
      </c>
    </row>
    <row r="86" ht="13.5" customHeight="1">
      <c r="A86" s="20">
        <v>85.0</v>
      </c>
      <c r="B86" s="20" t="s">
        <v>63</v>
      </c>
      <c r="C86" s="20" t="s">
        <v>141</v>
      </c>
      <c r="D86" s="20">
        <f>COUNTIFS(NHAP_LIEU!$C$6:$C$590,C86,NHAP_LIEU!$F$6:$F$590,"?*")</f>
        <v>5</v>
      </c>
      <c r="E86" s="21">
        <f>SUMIFS(NHAP_LIEU!$K$6:$K$590,NHAP_LIEU!$C$6:$C$590,C86)</f>
        <v>3393</v>
      </c>
      <c r="F86" s="23">
        <f>IFERROR(SUMIFS(NHAP_LIEU!$AC$6:$AC$590,NHAP_LIEU!$C$6:$C$590,C86)/D86,0)</f>
        <v>7.219570406</v>
      </c>
      <c r="G86" s="23">
        <f>IFERROR(_xludf.AGGREGATE(14,6,NHAP_LIEU!$AC$6:$AC$590/(NHAP_LIEU!$C$6:$C$590=C86),1),0)</f>
        <v>0</v>
      </c>
      <c r="H86" s="66">
        <f t="shared" si="1"/>
        <v>100</v>
      </c>
      <c r="I86" s="20" t="str">
        <f t="shared" si="2"/>
        <v>Đã nhập đủ</v>
      </c>
    </row>
    <row r="87" ht="13.5" customHeight="1">
      <c r="A87" s="20">
        <v>86.0</v>
      </c>
      <c r="B87" s="20" t="s">
        <v>63</v>
      </c>
      <c r="C87" s="20" t="s">
        <v>142</v>
      </c>
      <c r="D87" s="20">
        <f>COUNTIFS(NHAP_LIEU!$C$6:$C$590,C87,NHAP_LIEU!$F$6:$F$590,"?*")</f>
        <v>5</v>
      </c>
      <c r="E87" s="21">
        <f>SUMIFS(NHAP_LIEU!$K$6:$K$590,NHAP_LIEU!$C$6:$C$590,C87)</f>
        <v>4589</v>
      </c>
      <c r="F87" s="23">
        <f>IFERROR(SUMIFS(NHAP_LIEU!$AC$6:$AC$590,NHAP_LIEU!$C$6:$C$590,C87)/D87,0)</f>
        <v>26.19045346</v>
      </c>
      <c r="G87" s="23">
        <f>IFERROR(_xludf.AGGREGATE(14,6,NHAP_LIEU!$AC$6:$AC$590/(NHAP_LIEU!$C$6:$C$590=C87),1),0)</f>
        <v>0</v>
      </c>
      <c r="H87" s="66">
        <f t="shared" si="1"/>
        <v>100</v>
      </c>
      <c r="I87" s="20" t="str">
        <f t="shared" si="2"/>
        <v>Đã nhập đủ</v>
      </c>
    </row>
    <row r="88" ht="13.5" customHeight="1">
      <c r="A88" s="20">
        <v>87.0</v>
      </c>
      <c r="B88" s="20" t="s">
        <v>63</v>
      </c>
      <c r="C88" s="20" t="s">
        <v>143</v>
      </c>
      <c r="D88" s="20">
        <f>COUNTIFS(NHAP_LIEU!$C$6:$C$590,C88,NHAP_LIEU!$F$6:$F$590,"?*")</f>
        <v>5</v>
      </c>
      <c r="E88" s="21">
        <f>SUMIFS(NHAP_LIEU!$K$6:$K$590,NHAP_LIEU!$C$6:$C$590,C88)</f>
        <v>367</v>
      </c>
      <c r="F88" s="23">
        <f>IFERROR(SUMIFS(NHAP_LIEU!$AC$6:$AC$590,NHAP_LIEU!$C$6:$C$590,C88)/D88,0)</f>
        <v>0.4050177073</v>
      </c>
      <c r="G88" s="23">
        <f>IFERROR(_xludf.AGGREGATE(14,6,NHAP_LIEU!$AC$6:$AC$590/(NHAP_LIEU!$C$6:$C$590=C88),1),0)</f>
        <v>0</v>
      </c>
      <c r="H88" s="66">
        <f t="shared" si="1"/>
        <v>100</v>
      </c>
      <c r="I88" s="20" t="str">
        <f t="shared" si="2"/>
        <v>Đã nhập đủ</v>
      </c>
    </row>
    <row r="89" ht="13.5" customHeight="1">
      <c r="A89" s="20">
        <v>88.0</v>
      </c>
      <c r="B89" s="20" t="s">
        <v>63</v>
      </c>
      <c r="C89" s="20" t="s">
        <v>144</v>
      </c>
      <c r="D89" s="20">
        <f>COUNTIFS(NHAP_LIEU!$C$6:$C$590,C89,NHAP_LIEU!$F$6:$F$590,"?*")</f>
        <v>5</v>
      </c>
      <c r="E89" s="21">
        <f>SUMIFS(NHAP_LIEU!$K$6:$K$590,NHAP_LIEU!$C$6:$C$590,C89)</f>
        <v>2629</v>
      </c>
      <c r="F89" s="23">
        <f>IFERROR(SUMIFS(NHAP_LIEU!$AC$6:$AC$590,NHAP_LIEU!$C$6:$C$590,C89)/D89,0)</f>
        <v>1.254892601</v>
      </c>
      <c r="G89" s="23">
        <f>IFERROR(_xludf.AGGREGATE(14,6,NHAP_LIEU!$AC$6:$AC$590/(NHAP_LIEU!$C$6:$C$590=C89),1),0)</f>
        <v>0</v>
      </c>
      <c r="H89" s="66">
        <f t="shared" si="1"/>
        <v>100</v>
      </c>
      <c r="I89" s="20" t="str">
        <f t="shared" si="2"/>
        <v>Đã nhập đủ</v>
      </c>
    </row>
    <row r="90" ht="13.5" customHeight="1">
      <c r="A90" s="20">
        <v>89.0</v>
      </c>
      <c r="B90" s="20" t="s">
        <v>63</v>
      </c>
      <c r="C90" s="20" t="s">
        <v>145</v>
      </c>
      <c r="D90" s="20">
        <f>COUNTIFS(NHAP_LIEU!$C$6:$C$590,C90,NHAP_LIEU!$F$6:$F$590,"?*")</f>
        <v>5</v>
      </c>
      <c r="E90" s="21">
        <f>SUMIFS(NHAP_LIEU!$K$6:$K$590,NHAP_LIEU!$C$6:$C$590,C90)</f>
        <v>4798</v>
      </c>
      <c r="F90" s="23">
        <f>IFERROR(SUMIFS(NHAP_LIEU!$AC$6:$AC$590,NHAP_LIEU!$C$6:$C$590,C90)/D90,0)</f>
        <v>2.413699284</v>
      </c>
      <c r="G90" s="23">
        <f>IFERROR(_xludf.AGGREGATE(14,6,NHAP_LIEU!$AC$6:$AC$590/(NHAP_LIEU!$C$6:$C$590=C90),1),0)</f>
        <v>0</v>
      </c>
      <c r="H90" s="66">
        <f t="shared" si="1"/>
        <v>100</v>
      </c>
      <c r="I90" s="20" t="str">
        <f t="shared" si="2"/>
        <v>Đã nhập đủ</v>
      </c>
      <c r="S90" s="149" t="s">
        <v>502</v>
      </c>
    </row>
    <row r="91" ht="13.5" customHeight="1">
      <c r="A91" s="20">
        <v>90.0</v>
      </c>
      <c r="B91" s="20" t="s">
        <v>63</v>
      </c>
      <c r="C91" s="20" t="s">
        <v>146</v>
      </c>
      <c r="D91" s="20">
        <f>COUNTIFS(NHAP_LIEU!$C$6:$C$590,C91,NHAP_LIEU!$F$6:$F$590,"?*")</f>
        <v>5</v>
      </c>
      <c r="E91" s="21">
        <f>SUMIFS(NHAP_LIEU!$K$6:$K$590,NHAP_LIEU!$C$6:$C$590,C91)</f>
        <v>6775</v>
      </c>
      <c r="F91" s="23">
        <f>IFERROR(SUMIFS(NHAP_LIEU!$AC$6:$AC$590,NHAP_LIEU!$C$6:$C$590,C91)/D91,0)</f>
        <v>29.27454252</v>
      </c>
      <c r="G91" s="23">
        <f>IFERROR(_xludf.AGGREGATE(14,6,NHAP_LIEU!$AC$6:$AC$590/(NHAP_LIEU!$C$6:$C$590=C91),1),0)</f>
        <v>0</v>
      </c>
      <c r="H91" s="66">
        <f t="shared" si="1"/>
        <v>100</v>
      </c>
      <c r="I91" s="20" t="str">
        <f t="shared" si="2"/>
        <v>Đã nhập đủ</v>
      </c>
    </row>
    <row r="92" ht="13.5" customHeight="1">
      <c r="A92" s="20">
        <v>91.0</v>
      </c>
      <c r="B92" s="20" t="s">
        <v>63</v>
      </c>
      <c r="C92" s="20" t="s">
        <v>147</v>
      </c>
      <c r="D92" s="20">
        <f>COUNTIFS(NHAP_LIEU!$C$6:$C$590,C92,NHAP_LIEU!$F$6:$F$590,"?*")</f>
        <v>5</v>
      </c>
      <c r="E92" s="21">
        <f>SUMIFS(NHAP_LIEU!$K$6:$K$590,NHAP_LIEU!$C$6:$C$590,C92)</f>
        <v>3417</v>
      </c>
      <c r="F92" s="23">
        <f>IFERROR(SUMIFS(NHAP_LIEU!$AC$6:$AC$590,NHAP_LIEU!$C$6:$C$590,C92)/D92,0)</f>
        <v>5.231026253</v>
      </c>
      <c r="G92" s="23">
        <f>IFERROR(_xludf.AGGREGATE(14,6,NHAP_LIEU!$AC$6:$AC$590/(NHAP_LIEU!$C$6:$C$590=C92),1),0)</f>
        <v>0</v>
      </c>
      <c r="H92" s="66">
        <f t="shared" si="1"/>
        <v>100</v>
      </c>
      <c r="I92" s="20" t="str">
        <f t="shared" si="2"/>
        <v>Đã nhập đủ</v>
      </c>
    </row>
    <row r="93" ht="13.5" customHeight="1">
      <c r="A93" s="20">
        <v>92.0</v>
      </c>
      <c r="B93" s="20" t="s">
        <v>63</v>
      </c>
      <c r="C93" s="20" t="s">
        <v>148</v>
      </c>
      <c r="D93" s="20">
        <f>COUNTIFS(NHAP_LIEU!$C$6:$C$590,C93,NHAP_LIEU!$F$6:$F$590,"?*")</f>
        <v>0</v>
      </c>
      <c r="E93" s="21">
        <f>SUMIFS(NHAP_LIEU!$K$6:$K$590,NHAP_LIEU!$C$6:$C$590,C93)</f>
        <v>0</v>
      </c>
      <c r="F93" s="23">
        <f>IFERROR(SUMIFS(NHAP_LIEU!$AC$6:$AC$590,NHAP_LIEU!$C$6:$C$590,C93)/D93,0)</f>
        <v>0</v>
      </c>
      <c r="G93" s="23">
        <f>IFERROR(_xludf.AGGREGATE(14,6,NHAP_LIEU!$AC$6:$AC$590/(NHAP_LIEU!$C$6:$C$590=C93),1),0)</f>
        <v>0</v>
      </c>
      <c r="H93" s="66">
        <f t="shared" si="1"/>
        <v>0</v>
      </c>
      <c r="I93" s="20" t="str">
        <f t="shared" si="2"/>
        <v>Chưa nhập</v>
      </c>
    </row>
    <row r="94" ht="13.5" customHeight="1">
      <c r="A94" s="20">
        <v>93.0</v>
      </c>
      <c r="B94" s="20" t="s">
        <v>63</v>
      </c>
      <c r="C94" s="20" t="s">
        <v>149</v>
      </c>
      <c r="D94" s="20">
        <f>COUNTIFS(NHAP_LIEU!$C$6:$C$590,C94,NHAP_LIEU!$F$6:$F$590,"?*")</f>
        <v>5</v>
      </c>
      <c r="E94" s="21">
        <f>SUMIFS(NHAP_LIEU!$K$6:$K$590,NHAP_LIEU!$C$6:$C$590,C94)</f>
        <v>4164</v>
      </c>
      <c r="F94" s="23">
        <f>IFERROR(SUMIFS(NHAP_LIEU!$AC$6:$AC$590,NHAP_LIEU!$C$6:$C$590,C94)/D94,0)</f>
        <v>24.3875895</v>
      </c>
      <c r="G94" s="23">
        <f>IFERROR(_xludf.AGGREGATE(14,6,NHAP_LIEU!$AC$6:$AC$590/(NHAP_LIEU!$C$6:$C$590=C94),1),0)</f>
        <v>0</v>
      </c>
      <c r="H94" s="66">
        <f t="shared" si="1"/>
        <v>100</v>
      </c>
      <c r="I94" s="20" t="str">
        <f t="shared" si="2"/>
        <v>Đã nhập đủ</v>
      </c>
    </row>
    <row r="95" ht="13.5" customHeight="1">
      <c r="A95" s="20">
        <v>94.0</v>
      </c>
      <c r="B95" s="20" t="s">
        <v>63</v>
      </c>
      <c r="C95" s="20" t="s">
        <v>150</v>
      </c>
      <c r="D95" s="20">
        <f>COUNTIFS(NHAP_LIEU!$C$6:$C$590,C95,NHAP_LIEU!$F$6:$F$590,"?*")</f>
        <v>5</v>
      </c>
      <c r="E95" s="21">
        <f>SUMIFS(NHAP_LIEU!$K$6:$K$590,NHAP_LIEU!$C$6:$C$590,C95)</f>
        <v>2717</v>
      </c>
      <c r="F95" s="23">
        <f>IFERROR(SUMIFS(NHAP_LIEU!$AC$6:$AC$590,NHAP_LIEU!$C$6:$C$590,C95)/D95,0)</f>
        <v>3.696897375</v>
      </c>
      <c r="G95" s="23">
        <f>IFERROR(_xludf.AGGREGATE(14,6,NHAP_LIEU!$AC$6:$AC$590/(NHAP_LIEU!$C$6:$C$590=C95),1),0)</f>
        <v>0</v>
      </c>
      <c r="H95" s="66">
        <f t="shared" si="1"/>
        <v>100</v>
      </c>
      <c r="I95" s="20" t="str">
        <f t="shared" si="2"/>
        <v>Đã nhập đủ</v>
      </c>
    </row>
    <row r="96" ht="13.5" customHeight="1">
      <c r="A96" s="20">
        <v>95.0</v>
      </c>
      <c r="B96" s="20" t="s">
        <v>63</v>
      </c>
      <c r="C96" s="20" t="s">
        <v>151</v>
      </c>
      <c r="D96" s="20">
        <f>COUNTIFS(NHAP_LIEU!$C$6:$C$590,C96,NHAP_LIEU!$F$6:$F$590,"?*")</f>
        <v>5</v>
      </c>
      <c r="E96" s="21">
        <f>SUMIFS(NHAP_LIEU!$K$6:$K$590,NHAP_LIEU!$C$6:$C$590,C96)</f>
        <v>6411</v>
      </c>
      <c r="F96" s="23">
        <f>IFERROR(SUMIFS(NHAP_LIEU!$AC$6:$AC$590,NHAP_LIEU!$C$6:$C$590,C96)/D96,0)</f>
        <v>35.57678014</v>
      </c>
      <c r="G96" s="23">
        <f>IFERROR(_xludf.AGGREGATE(14,6,NHAP_LIEU!$AC$6:$AC$590/(NHAP_LIEU!$C$6:$C$590=C96),1),0)</f>
        <v>0</v>
      </c>
      <c r="H96" s="66">
        <f t="shared" si="1"/>
        <v>100</v>
      </c>
      <c r="I96" s="20" t="str">
        <f t="shared" si="2"/>
        <v>Đã nhập đủ</v>
      </c>
    </row>
    <row r="97" ht="13.5" customHeight="1">
      <c r="A97" s="20">
        <v>96.0</v>
      </c>
      <c r="B97" s="20" t="s">
        <v>63</v>
      </c>
      <c r="C97" s="20" t="s">
        <v>152</v>
      </c>
      <c r="D97" s="20">
        <f>COUNTIFS(NHAP_LIEU!$C$6:$C$590,C97,NHAP_LIEU!$F$6:$F$590,"?*")</f>
        <v>5</v>
      </c>
      <c r="E97" s="21">
        <f>SUMIFS(NHAP_LIEU!$K$6:$K$590,NHAP_LIEU!$C$6:$C$590,C97)</f>
        <v>8252</v>
      </c>
      <c r="F97" s="23">
        <f>IFERROR(SUMIFS(NHAP_LIEU!$AC$6:$AC$590,NHAP_LIEU!$C$6:$C$590,C97)/D97,0)</f>
        <v>35.93890215</v>
      </c>
      <c r="G97" s="23">
        <f>IFERROR(_xludf.AGGREGATE(14,6,NHAP_LIEU!$AC$6:$AC$590/(NHAP_LIEU!$C$6:$C$590=C97),1),0)</f>
        <v>0</v>
      </c>
      <c r="H97" s="66">
        <f t="shared" si="1"/>
        <v>100</v>
      </c>
      <c r="I97" s="20" t="str">
        <f t="shared" si="2"/>
        <v>Đã nhập đủ</v>
      </c>
    </row>
    <row r="98" ht="13.5" customHeight="1">
      <c r="A98" s="20">
        <v>97.0</v>
      </c>
      <c r="B98" s="20" t="s">
        <v>63</v>
      </c>
      <c r="C98" s="20" t="s">
        <v>153</v>
      </c>
      <c r="D98" s="20">
        <f>COUNTIFS(NHAP_LIEU!$C$6:$C$590,C98,NHAP_LIEU!$F$6:$F$590,"?*")</f>
        <v>0</v>
      </c>
      <c r="E98" s="21">
        <f>SUMIFS(NHAP_LIEU!$K$6:$K$590,NHAP_LIEU!$C$6:$C$590,C98)</f>
        <v>0</v>
      </c>
      <c r="F98" s="23">
        <f>IFERROR(SUMIFS(NHAP_LIEU!$AC$6:$AC$590,NHAP_LIEU!$C$6:$C$590,C98)/D98,0)</f>
        <v>0</v>
      </c>
      <c r="G98" s="23">
        <f>IFERROR(_xludf.AGGREGATE(14,6,NHAP_LIEU!$AC$6:$AC$590/(NHAP_LIEU!$C$6:$C$590=C98),1),0)</f>
        <v>0</v>
      </c>
      <c r="H98" s="66">
        <f t="shared" si="1"/>
        <v>0</v>
      </c>
      <c r="I98" s="20" t="str">
        <f t="shared" si="2"/>
        <v>Chưa nhập</v>
      </c>
    </row>
    <row r="99" ht="13.5" customHeight="1">
      <c r="A99" s="20">
        <v>98.0</v>
      </c>
      <c r="B99" s="20" t="s">
        <v>63</v>
      </c>
      <c r="C99" s="20" t="s">
        <v>154</v>
      </c>
      <c r="D99" s="20">
        <f>COUNTIFS(NHAP_LIEU!$C$6:$C$590,C99,NHAP_LIEU!$F$6:$F$590,"?*")</f>
        <v>5</v>
      </c>
      <c r="E99" s="21">
        <f>SUMIFS(NHAP_LIEU!$K$6:$K$590,NHAP_LIEU!$C$6:$C$590,C99)</f>
        <v>12197</v>
      </c>
      <c r="F99" s="23">
        <f>IFERROR(SUMIFS(NHAP_LIEU!$AC$6:$AC$590,NHAP_LIEU!$C$6:$C$590,C99)/D99,0)</f>
        <v>23.14567248</v>
      </c>
      <c r="G99" s="23">
        <f>IFERROR(_xludf.AGGREGATE(14,6,NHAP_LIEU!$AC$6:$AC$590/(NHAP_LIEU!$C$6:$C$590=C99),1),0)</f>
        <v>0</v>
      </c>
      <c r="H99" s="66">
        <f t="shared" si="1"/>
        <v>100</v>
      </c>
      <c r="I99" s="20" t="str">
        <f t="shared" si="2"/>
        <v>Đã nhập đủ</v>
      </c>
    </row>
    <row r="100" ht="13.5" customHeight="1">
      <c r="A100" s="20">
        <v>99.0</v>
      </c>
      <c r="B100" s="20" t="s">
        <v>63</v>
      </c>
      <c r="C100" s="20" t="s">
        <v>155</v>
      </c>
      <c r="D100" s="20">
        <f>COUNTIFS(NHAP_LIEU!$C$6:$C$590,C100,NHAP_LIEU!$F$6:$F$590,"?*")</f>
        <v>5</v>
      </c>
      <c r="E100" s="21">
        <f>SUMIFS(NHAP_LIEU!$K$6:$K$590,NHAP_LIEU!$C$6:$C$590,C100)</f>
        <v>5196</v>
      </c>
      <c r="F100" s="23">
        <f>IFERROR(SUMIFS(NHAP_LIEU!$AC$6:$AC$590,NHAP_LIEU!$C$6:$C$590,C100)/D100,0)</f>
        <v>26.74456158</v>
      </c>
      <c r="G100" s="23">
        <f>IFERROR(_xludf.AGGREGATE(14,6,NHAP_LIEU!$AC$6:$AC$590/(NHAP_LIEU!$C$6:$C$590=C100),1),0)</f>
        <v>0</v>
      </c>
      <c r="H100" s="66">
        <f t="shared" si="1"/>
        <v>100</v>
      </c>
      <c r="I100" s="20" t="str">
        <f t="shared" si="2"/>
        <v>Đã nhập đủ</v>
      </c>
    </row>
    <row r="101" ht="13.5" customHeight="1">
      <c r="A101" s="20">
        <v>100.0</v>
      </c>
      <c r="B101" s="20" t="s">
        <v>63</v>
      </c>
      <c r="C101" s="20" t="s">
        <v>156</v>
      </c>
      <c r="D101" s="20">
        <f>COUNTIFS(NHAP_LIEU!$C$6:$C$590,C101,NHAP_LIEU!$F$6:$F$590,"?*")</f>
        <v>0</v>
      </c>
      <c r="E101" s="21">
        <f>SUMIFS(NHAP_LIEU!$K$6:$K$590,NHAP_LIEU!$C$6:$C$590,C101)</f>
        <v>0</v>
      </c>
      <c r="F101" s="23">
        <f>IFERROR(SUMIFS(NHAP_LIEU!$AC$6:$AC$590,NHAP_LIEU!$C$6:$C$590,C101)/D101,0)</f>
        <v>0</v>
      </c>
      <c r="G101" s="23">
        <f>IFERROR(_xludf.AGGREGATE(14,6,NHAP_LIEU!$AC$6:$AC$590/(NHAP_LIEU!$C$6:$C$590=C101),1),0)</f>
        <v>0</v>
      </c>
      <c r="H101" s="66">
        <f t="shared" si="1"/>
        <v>0</v>
      </c>
      <c r="I101" s="20" t="str">
        <f t="shared" si="2"/>
        <v>Chưa nhập</v>
      </c>
    </row>
    <row r="102" ht="13.5" customHeight="1">
      <c r="A102" s="20">
        <v>101.0</v>
      </c>
      <c r="B102" s="20" t="s">
        <v>63</v>
      </c>
      <c r="C102" s="20" t="s">
        <v>157</v>
      </c>
      <c r="D102" s="20">
        <f>COUNTIFS(NHAP_LIEU!$C$6:$C$590,C102,NHAP_LIEU!$F$6:$F$590,"?*")</f>
        <v>5</v>
      </c>
      <c r="E102" s="21">
        <f>SUMIFS(NHAP_LIEU!$K$6:$K$590,NHAP_LIEU!$C$6:$C$590,C102)</f>
        <v>5895</v>
      </c>
      <c r="F102" s="23">
        <f>IFERROR(SUMIFS(NHAP_LIEU!$AC$6:$AC$590,NHAP_LIEU!$C$6:$C$590,C102)/D102,0)</f>
        <v>4.413842482</v>
      </c>
      <c r="G102" s="23">
        <f>IFERROR(_xludf.AGGREGATE(14,6,NHAP_LIEU!$AC$6:$AC$590/(NHAP_LIEU!$C$6:$C$590=C102),1),0)</f>
        <v>0</v>
      </c>
      <c r="H102" s="66">
        <f t="shared" si="1"/>
        <v>100</v>
      </c>
      <c r="I102" s="20" t="str">
        <f t="shared" si="2"/>
        <v>Đã nhập đủ</v>
      </c>
    </row>
    <row r="103" ht="13.5" customHeight="1">
      <c r="A103" s="20">
        <v>102.0</v>
      </c>
      <c r="B103" s="20" t="s">
        <v>63</v>
      </c>
      <c r="C103" s="20" t="s">
        <v>158</v>
      </c>
      <c r="D103" s="20">
        <f>COUNTIFS(NHAP_LIEU!$C$6:$C$590,C103,NHAP_LIEU!$F$6:$F$590,"?*")</f>
        <v>5</v>
      </c>
      <c r="E103" s="21">
        <f>SUMIFS(NHAP_LIEU!$K$6:$K$590,NHAP_LIEU!$C$6:$C$590,C103)</f>
        <v>3686</v>
      </c>
      <c r="F103" s="23">
        <f>IFERROR(SUMIFS(NHAP_LIEU!$AC$6:$AC$590,NHAP_LIEU!$C$6:$C$590,C103)/D103,0)</f>
        <v>3.359427208</v>
      </c>
      <c r="G103" s="23">
        <f>IFERROR(_xludf.AGGREGATE(14,6,NHAP_LIEU!$AC$6:$AC$590/(NHAP_LIEU!$C$6:$C$590=C103),1),0)</f>
        <v>0</v>
      </c>
      <c r="H103" s="66">
        <f t="shared" si="1"/>
        <v>100</v>
      </c>
      <c r="I103" s="20" t="str">
        <f t="shared" si="2"/>
        <v>Đã nhập đủ</v>
      </c>
    </row>
    <row r="104" ht="13.5" customHeight="1">
      <c r="A104" s="20">
        <v>103.0</v>
      </c>
      <c r="B104" s="20" t="s">
        <v>63</v>
      </c>
      <c r="C104" s="20" t="s">
        <v>159</v>
      </c>
      <c r="D104" s="20">
        <f>COUNTIFS(NHAP_LIEU!$C$6:$C$590,C104,NHAP_LIEU!$F$6:$F$590,"?*")</f>
        <v>5</v>
      </c>
      <c r="E104" s="21">
        <f>SUMIFS(NHAP_LIEU!$K$6:$K$590,NHAP_LIEU!$C$6:$C$590,C104)</f>
        <v>8290</v>
      </c>
      <c r="F104" s="23">
        <f>IFERROR(SUMIFS(NHAP_LIEU!$AC$6:$AC$590,NHAP_LIEU!$C$6:$C$590,C104)/D104,0)</f>
        <v>19.95704057</v>
      </c>
      <c r="G104" s="23">
        <f>IFERROR(_xludf.AGGREGATE(14,6,NHAP_LIEU!$AC$6:$AC$590/(NHAP_LIEU!$C$6:$C$590=C104),1),0)</f>
        <v>0</v>
      </c>
      <c r="H104" s="66">
        <f t="shared" si="1"/>
        <v>100</v>
      </c>
      <c r="I104" s="20" t="str">
        <f t="shared" si="2"/>
        <v>Đã nhập đủ</v>
      </c>
    </row>
    <row r="105" ht="13.5" customHeight="1">
      <c r="A105" s="20">
        <v>104.0</v>
      </c>
      <c r="B105" s="20" t="s">
        <v>63</v>
      </c>
      <c r="C105" s="20" t="s">
        <v>160</v>
      </c>
      <c r="D105" s="20">
        <f>COUNTIFS(NHAP_LIEU!$C$6:$C$590,C105,NHAP_LIEU!$F$6:$F$590,"?*")</f>
        <v>5</v>
      </c>
      <c r="E105" s="21">
        <f>SUMIFS(NHAP_LIEU!$K$6:$K$590,NHAP_LIEU!$C$6:$C$590,C105)</f>
        <v>3722</v>
      </c>
      <c r="F105" s="23">
        <f>IFERROR(SUMIFS(NHAP_LIEU!$AC$6:$AC$590,NHAP_LIEU!$C$6:$C$590,C105)/D105,0)</f>
        <v>10.78568019</v>
      </c>
      <c r="G105" s="23">
        <f>IFERROR(_xludf.AGGREGATE(14,6,NHAP_LIEU!$AC$6:$AC$590/(NHAP_LIEU!$C$6:$C$590=C105),1),0)</f>
        <v>0</v>
      </c>
      <c r="H105" s="66">
        <f t="shared" si="1"/>
        <v>100</v>
      </c>
      <c r="I105" s="20" t="str">
        <f t="shared" si="2"/>
        <v>Đã nhập đủ</v>
      </c>
    </row>
    <row r="106" ht="13.5" customHeight="1">
      <c r="A106" s="20">
        <v>105.0</v>
      </c>
      <c r="B106" s="20" t="s">
        <v>63</v>
      </c>
      <c r="C106" s="20" t="s">
        <v>161</v>
      </c>
      <c r="D106" s="20">
        <f>COUNTIFS(NHAP_LIEU!$C$6:$C$590,C106,NHAP_LIEU!$F$6:$F$590,"?*")</f>
        <v>5</v>
      </c>
      <c r="E106" s="21">
        <f>SUMIFS(NHAP_LIEU!$K$6:$K$590,NHAP_LIEU!$C$6:$C$590,C106)</f>
        <v>5705</v>
      </c>
      <c r="F106" s="23">
        <f>IFERROR(SUMIFS(NHAP_LIEU!$AC$6:$AC$590,NHAP_LIEU!$C$6:$C$590,C106)/D106,0)</f>
        <v>2.723150358</v>
      </c>
      <c r="G106" s="23">
        <f>IFERROR(_xludf.AGGREGATE(14,6,NHAP_LIEU!$AC$6:$AC$590/(NHAP_LIEU!$C$6:$C$590=C106),1),0)</f>
        <v>0</v>
      </c>
      <c r="H106" s="66">
        <f t="shared" si="1"/>
        <v>100</v>
      </c>
      <c r="I106" s="20" t="str">
        <f t="shared" si="2"/>
        <v>Đã nhập đủ</v>
      </c>
    </row>
    <row r="107" ht="13.5" customHeight="1">
      <c r="A107" s="20">
        <v>106.0</v>
      </c>
      <c r="B107" s="20" t="s">
        <v>63</v>
      </c>
      <c r="C107" s="20" t="s">
        <v>162</v>
      </c>
      <c r="D107" s="20">
        <f>COUNTIFS(NHAP_LIEU!$C$6:$C$590,C107,NHAP_LIEU!$F$6:$F$590,"?*")</f>
        <v>5</v>
      </c>
      <c r="E107" s="21">
        <f>SUMIFS(NHAP_LIEU!$K$6:$K$590,NHAP_LIEU!$C$6:$C$590,C107)</f>
        <v>5890</v>
      </c>
      <c r="F107" s="23">
        <f>IFERROR(SUMIFS(NHAP_LIEU!$AC$6:$AC$590,NHAP_LIEU!$C$6:$C$590,C107)/D107,0)</f>
        <v>15.01145585</v>
      </c>
      <c r="G107" s="23">
        <f>IFERROR(_xludf.AGGREGATE(14,6,NHAP_LIEU!$AC$6:$AC$590/(NHAP_LIEU!$C$6:$C$590=C107),1),0)</f>
        <v>0</v>
      </c>
      <c r="H107" s="66">
        <f t="shared" si="1"/>
        <v>100</v>
      </c>
      <c r="I107" s="20" t="str">
        <f t="shared" si="2"/>
        <v>Đã nhập đủ</v>
      </c>
    </row>
    <row r="108" ht="13.5" customHeight="1">
      <c r="A108" s="20">
        <v>107.0</v>
      </c>
      <c r="B108" s="20" t="s">
        <v>63</v>
      </c>
      <c r="C108" s="20" t="s">
        <v>163</v>
      </c>
      <c r="D108" s="20">
        <f>COUNTIFS(NHAP_LIEU!$C$6:$C$590,C108,NHAP_LIEU!$F$6:$F$590,"?*")</f>
        <v>5</v>
      </c>
      <c r="E108" s="21">
        <f>SUMIFS(NHAP_LIEU!$K$6:$K$590,NHAP_LIEU!$C$6:$C$590,C108)</f>
        <v>4783</v>
      </c>
      <c r="F108" s="23">
        <f>IFERROR(SUMIFS(NHAP_LIEU!$AC$6:$AC$590,NHAP_LIEU!$C$6:$C$590,C108)/D108,0)</f>
        <v>2.283054893</v>
      </c>
      <c r="G108" s="23">
        <f>IFERROR(_xludf.AGGREGATE(14,6,NHAP_LIEU!$AC$6:$AC$590/(NHAP_LIEU!$C$6:$C$590=C108),1),0)</f>
        <v>0</v>
      </c>
      <c r="H108" s="66">
        <f t="shared" si="1"/>
        <v>100</v>
      </c>
      <c r="I108" s="20" t="str">
        <f t="shared" si="2"/>
        <v>Đã nhập đủ</v>
      </c>
    </row>
    <row r="109" ht="13.5" customHeight="1">
      <c r="A109" s="20">
        <v>108.0</v>
      </c>
      <c r="B109" s="20" t="s">
        <v>63</v>
      </c>
      <c r="C109" s="20" t="s">
        <v>164</v>
      </c>
      <c r="D109" s="20">
        <f>COUNTIFS(NHAP_LIEU!$C$6:$C$590,C109,NHAP_LIEU!$F$6:$F$590,"?*")</f>
        <v>5</v>
      </c>
      <c r="E109" s="79">
        <v>3601.0</v>
      </c>
      <c r="F109" s="23">
        <f>IFERROR(SUMIFS(NHAP_LIEU!$AC$6:$AC$590,NHAP_LIEU!$C$6:$C$590,C109)/D109,0)</f>
        <v>0</v>
      </c>
      <c r="G109" s="23">
        <f>IFERROR(_xludf.AGGREGATE(14,6,NHAP_LIEU!$AC$6:$AC$590/(NHAP_LIEU!$C$6:$C$590=C109),1),0)</f>
        <v>0</v>
      </c>
      <c r="H109" s="66">
        <f t="shared" si="1"/>
        <v>100</v>
      </c>
      <c r="I109" s="20" t="str">
        <f t="shared" si="2"/>
        <v>Đã nhập đủ</v>
      </c>
    </row>
    <row r="110" ht="13.5" customHeight="1">
      <c r="A110" s="20">
        <v>109.0</v>
      </c>
      <c r="B110" s="20" t="s">
        <v>63</v>
      </c>
      <c r="C110" s="20" t="s">
        <v>165</v>
      </c>
      <c r="D110" s="20">
        <f>COUNTIFS(NHAP_LIEU!$C$6:$C$590,C110,NHAP_LIEU!$F$6:$F$590,"?*")</f>
        <v>5</v>
      </c>
      <c r="E110" s="21">
        <f>SUMIFS(NHAP_LIEU!$K$6:$K$590,NHAP_LIEU!$C$6:$C$590,C110)</f>
        <v>6746</v>
      </c>
      <c r="F110" s="23">
        <f>IFERROR(SUMIFS(NHAP_LIEU!$AC$6:$AC$590,NHAP_LIEU!$C$6:$C$590,C110)/D110,0)</f>
        <v>4.020047733</v>
      </c>
      <c r="G110" s="23">
        <f>IFERROR(_xludf.AGGREGATE(14,6,NHAP_LIEU!$AC$6:$AC$590/(NHAP_LIEU!$C$6:$C$590=C110),1),0)</f>
        <v>0</v>
      </c>
      <c r="H110" s="66">
        <f t="shared" si="1"/>
        <v>100</v>
      </c>
      <c r="I110" s="20" t="str">
        <f t="shared" si="2"/>
        <v>Đã nhập đủ</v>
      </c>
    </row>
    <row r="111" ht="13.5" customHeight="1">
      <c r="A111" s="20">
        <v>110.0</v>
      </c>
      <c r="B111" s="20" t="s">
        <v>63</v>
      </c>
      <c r="C111" s="20" t="s">
        <v>166</v>
      </c>
      <c r="D111" s="20">
        <f>COUNTIFS(NHAP_LIEU!$C$6:$C$590,C111,NHAP_LIEU!$F$6:$F$590,"?*")</f>
        <v>0</v>
      </c>
      <c r="E111" s="21">
        <f>SUMIFS(NHAP_LIEU!$K$6:$K$590,NHAP_LIEU!$C$6:$C$590,C111)</f>
        <v>0</v>
      </c>
      <c r="F111" s="23">
        <f>IFERROR(SUMIFS(NHAP_LIEU!$AC$6:$AC$590,NHAP_LIEU!$C$6:$C$590,C111)/D111,0)</f>
        <v>0</v>
      </c>
      <c r="G111" s="23">
        <f>IFERROR(_xludf.AGGREGATE(14,6,NHAP_LIEU!$AC$6:$AC$590/(NHAP_LIEU!$C$6:$C$590=C111),1),0)</f>
        <v>0</v>
      </c>
      <c r="H111" s="66">
        <f t="shared" si="1"/>
        <v>0</v>
      </c>
      <c r="I111" s="20" t="str">
        <f t="shared" si="2"/>
        <v>Chưa nhập</v>
      </c>
    </row>
    <row r="112" ht="13.5" customHeight="1">
      <c r="A112" s="20">
        <v>111.0</v>
      </c>
      <c r="B112" s="20" t="s">
        <v>63</v>
      </c>
      <c r="C112" s="20" t="s">
        <v>167</v>
      </c>
      <c r="D112" s="20">
        <f>COUNTIFS(NHAP_LIEU!$C$6:$C$590,C112,NHAP_LIEU!$F$6:$F$590,"?*")</f>
        <v>5</v>
      </c>
      <c r="E112" s="21">
        <f>SUMIFS(NHAP_LIEU!$K$6:$K$590,NHAP_LIEU!$C$6:$C$590,C112)</f>
        <v>4218</v>
      </c>
      <c r="F112" s="23">
        <f>IFERROR(SUMIFS(NHAP_LIEU!$AC$6:$AC$590,NHAP_LIEU!$C$6:$C$590,C112)/D112,0)</f>
        <v>2.813365155</v>
      </c>
      <c r="G112" s="23">
        <f>IFERROR(_xludf.AGGREGATE(14,6,NHAP_LIEU!$AC$6:$AC$590/(NHAP_LIEU!$C$6:$C$590=C112),1),0)</f>
        <v>0</v>
      </c>
      <c r="H112" s="66">
        <f t="shared" si="1"/>
        <v>100</v>
      </c>
      <c r="I112" s="20" t="str">
        <f t="shared" si="2"/>
        <v>Đã nhập đủ</v>
      </c>
    </row>
    <row r="113" ht="13.5" customHeight="1">
      <c r="A113" s="20">
        <v>112.0</v>
      </c>
      <c r="B113" s="20" t="s">
        <v>63</v>
      </c>
      <c r="C113" s="20" t="s">
        <v>168</v>
      </c>
      <c r="D113" s="20">
        <f>COUNTIFS(NHAP_LIEU!$C$6:$C$590,C113,NHAP_LIEU!$F$6:$F$590,"?*")</f>
        <v>5</v>
      </c>
      <c r="E113" s="21">
        <f>SUMIFS(NHAP_LIEU!$K$6:$K$590,NHAP_LIEU!$C$6:$C$590,C113)</f>
        <v>3627</v>
      </c>
      <c r="F113" s="23">
        <f>IFERROR(SUMIFS(NHAP_LIEU!$AC$6:$AC$590,NHAP_LIEU!$C$6:$C$590,C113)/D113,0)</f>
        <v>2.24777332</v>
      </c>
      <c r="G113" s="23">
        <f>IFERROR(_xludf.AGGREGATE(14,6,NHAP_LIEU!$AC$6:$AC$590/(NHAP_LIEU!$C$6:$C$590=C113),1),0)</f>
        <v>0</v>
      </c>
      <c r="H113" s="66">
        <f t="shared" si="1"/>
        <v>100</v>
      </c>
      <c r="I113" s="20" t="str">
        <f t="shared" si="2"/>
        <v>Đã nhập đủ</v>
      </c>
    </row>
    <row r="114" ht="13.5" customHeight="1">
      <c r="A114" s="20">
        <v>113.0</v>
      </c>
      <c r="B114" s="20" t="s">
        <v>63</v>
      </c>
      <c r="C114" s="20" t="s">
        <v>169</v>
      </c>
      <c r="D114" s="20">
        <f>COUNTIFS(NHAP_LIEU!$C$6:$C$590,C114,NHAP_LIEU!$F$6:$F$590,"?*")</f>
        <v>5</v>
      </c>
      <c r="E114" s="21">
        <f>SUMIFS(NHAP_LIEU!$K$6:$K$590,NHAP_LIEU!$C$6:$C$590,C114)</f>
        <v>7753</v>
      </c>
      <c r="F114" s="23">
        <f>IFERROR(SUMIFS(NHAP_LIEU!$AC$6:$AC$590,NHAP_LIEU!$C$6:$C$590,C114)/D114,0)</f>
        <v>4.50071599</v>
      </c>
      <c r="G114" s="23">
        <f>IFERROR(_xludf.AGGREGATE(14,6,NHAP_LIEU!$AC$6:$AC$590/(NHAP_LIEU!$C$6:$C$590=C114),1),0)</f>
        <v>0</v>
      </c>
      <c r="H114" s="66">
        <f t="shared" si="1"/>
        <v>100</v>
      </c>
      <c r="I114" s="20" t="str">
        <f t="shared" si="2"/>
        <v>Đã nhập đủ</v>
      </c>
    </row>
    <row r="115" ht="13.5" customHeight="1">
      <c r="A115" s="20">
        <v>114.0</v>
      </c>
      <c r="B115" s="20" t="s">
        <v>63</v>
      </c>
      <c r="C115" s="20" t="s">
        <v>170</v>
      </c>
      <c r="D115" s="20">
        <f>COUNTIFS(NHAP_LIEU!$C$6:$C$590,C115,NHAP_LIEU!$F$6:$F$590,"?*")</f>
        <v>5</v>
      </c>
      <c r="E115" s="21">
        <f>SUMIFS(NHAP_LIEU!$K$6:$K$590,NHAP_LIEU!$C$6:$C$590,C115)</f>
        <v>10542</v>
      </c>
      <c r="F115" s="23">
        <f>IFERROR(SUMIFS(NHAP_LIEU!$AC$6:$AC$590,NHAP_LIEU!$C$6:$C$590,C115)/D115,0)</f>
        <v>35.05490199</v>
      </c>
      <c r="G115" s="23">
        <f>IFERROR(_xludf.AGGREGATE(14,6,NHAP_LIEU!$AC$6:$AC$590/(NHAP_LIEU!$C$6:$C$590=C115),1),0)</f>
        <v>0</v>
      </c>
      <c r="H115" s="66">
        <f t="shared" si="1"/>
        <v>100</v>
      </c>
      <c r="I115" s="20" t="str">
        <f t="shared" si="2"/>
        <v>Đã nhập đủ</v>
      </c>
    </row>
    <row r="116" ht="13.5" customHeight="1">
      <c r="A116" s="20">
        <v>115.0</v>
      </c>
      <c r="B116" s="20" t="s">
        <v>63</v>
      </c>
      <c r="C116" s="20" t="s">
        <v>171</v>
      </c>
      <c r="D116" s="20">
        <f>COUNTIFS(NHAP_LIEU!$C$6:$C$590,C116,NHAP_LIEU!$F$6:$F$590,"?*")</f>
        <v>0</v>
      </c>
      <c r="E116" s="21">
        <f>SUMIFS(NHAP_LIEU!$K$6:$K$590,NHAP_LIEU!$C$6:$C$590,C116)</f>
        <v>0</v>
      </c>
      <c r="F116" s="23">
        <f>IFERROR(SUMIFS(NHAP_LIEU!$AC$6:$AC$590,NHAP_LIEU!$C$6:$C$590,C116)/D116,0)</f>
        <v>0</v>
      </c>
      <c r="G116" s="23">
        <f>IFERROR(_xludf.AGGREGATE(14,6,NHAP_LIEU!$AC$6:$AC$590/(NHAP_LIEU!$C$6:$C$590=C116),1),0)</f>
        <v>0</v>
      </c>
      <c r="H116" s="66">
        <f t="shared" si="1"/>
        <v>0</v>
      </c>
      <c r="I116" s="20" t="str">
        <f t="shared" si="2"/>
        <v>Chưa nhập</v>
      </c>
    </row>
    <row r="117" ht="13.5" customHeight="1">
      <c r="A117" s="20">
        <v>116.0</v>
      </c>
      <c r="B117" s="20" t="s">
        <v>63</v>
      </c>
      <c r="C117" s="20" t="s">
        <v>172</v>
      </c>
      <c r="D117" s="20">
        <f>COUNTIFS(NHAP_LIEU!$C$6:$C$590,C117,NHAP_LIEU!$F$6:$F$590,"?*")</f>
        <v>5</v>
      </c>
      <c r="E117" s="21">
        <f>SUMIFS(NHAP_LIEU!$K$6:$K$590,NHAP_LIEU!$C$6:$C$590,C117)</f>
        <v>4835</v>
      </c>
      <c r="F117" s="23">
        <f>IFERROR(SUMIFS(NHAP_LIEU!$AC$6:$AC$590,NHAP_LIEU!$C$6:$C$590,C117)/D117,0)</f>
        <v>2.307875895</v>
      </c>
      <c r="G117" s="23">
        <f>IFERROR(_xludf.AGGREGATE(14,6,NHAP_LIEU!$AC$6:$AC$590/(NHAP_LIEU!$C$6:$C$590=C117),1),0)</f>
        <v>0</v>
      </c>
      <c r="H117" s="66">
        <f t="shared" si="1"/>
        <v>100</v>
      </c>
      <c r="I117" s="20" t="str">
        <f t="shared" si="2"/>
        <v>Đã nhập đủ</v>
      </c>
    </row>
    <row r="118" ht="13.5" customHeight="1">
      <c r="A118" s="20">
        <v>117.0</v>
      </c>
      <c r="B118" s="20" t="s">
        <v>63</v>
      </c>
      <c r="C118" s="20" t="s">
        <v>173</v>
      </c>
      <c r="D118" s="20">
        <f>COUNTIFS(NHAP_LIEU!$C$6:$C$590,C118,NHAP_LIEU!$F$6:$F$590,"?*")</f>
        <v>5</v>
      </c>
      <c r="E118" s="21">
        <f>SUMIFS(NHAP_LIEU!$K$6:$K$590,NHAP_LIEU!$C$6:$C$590,C118)</f>
        <v>9242</v>
      </c>
      <c r="F118" s="23">
        <f>IFERROR(SUMIFS(NHAP_LIEU!$AC$6:$AC$590,NHAP_LIEU!$C$6:$C$590,C118)/D118,0)</f>
        <v>4.811455847</v>
      </c>
      <c r="G118" s="23">
        <f>IFERROR(_xludf.AGGREGATE(14,6,NHAP_LIEU!$AC$6:$AC$590/(NHAP_LIEU!$C$6:$C$590=C118),1),0)</f>
        <v>0</v>
      </c>
      <c r="H118" s="66">
        <f t="shared" si="1"/>
        <v>100</v>
      </c>
      <c r="I118" s="20" t="str">
        <f t="shared" si="2"/>
        <v>Đã nhập đủ</v>
      </c>
    </row>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row r="995" ht="13.5" customHeight="1"/>
    <row r="996" ht="13.5" customHeight="1"/>
    <row r="997" ht="13.5" customHeight="1"/>
    <row r="998" ht="13.5" customHeight="1"/>
    <row r="999" ht="13.5" customHeight="1"/>
    <row r="1000" ht="13.5" customHeight="1"/>
  </sheetData>
  <printOptions/>
  <pageMargins bottom="0.75" footer="0.0" header="0.0" left="0.7" right="0.7" top="0.75"/>
  <pageSetup orientation="landscape"/>
  <drawing r:id="rId1"/>
  <tableParts count="1">
    <tablePart r:id="rId3"/>
  </tableParts>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xSplit="4.0" ySplit="5.0" topLeftCell="E6" activePane="bottomRight" state="frozen"/>
      <selection activeCell="E1" sqref="E1" pane="topRight"/>
      <selection activeCell="A6" sqref="A6" pane="bottomLeft"/>
      <selection activeCell="E6" sqref="E6" pane="bottomRight"/>
    </sheetView>
  </sheetViews>
  <sheetFormatPr customHeight="1" defaultColWidth="12.63" defaultRowHeight="15.0"/>
  <cols>
    <col customWidth="1" min="1" max="1" width="7.0"/>
    <col customWidth="1" min="2" max="2" width="16.0"/>
    <col customWidth="1" min="3" max="3" width="30.63"/>
    <col customWidth="1" min="4" max="4" width="12.63"/>
    <col customWidth="1" min="5" max="5" width="16.13"/>
    <col customWidth="1" min="6" max="6" width="68.25"/>
    <col customWidth="1" min="7" max="7" width="34.13"/>
    <col customWidth="1" min="8" max="8" width="15.75"/>
    <col customWidth="1" min="9" max="9" width="28.0"/>
    <col customWidth="1" min="10" max="10" width="27.5"/>
    <col customWidth="1" min="11" max="18" width="15.75"/>
    <col customWidth="1" min="19" max="19" width="23.0"/>
    <col customWidth="1" min="20" max="20" width="15.75"/>
    <col customWidth="1" min="21" max="21" width="49.13"/>
    <col customWidth="1" min="22" max="22" width="45.75"/>
    <col customWidth="1" min="23" max="23" width="79.38"/>
    <col customWidth="1" min="24" max="38" width="15.75"/>
  </cols>
  <sheetData>
    <row r="1" ht="1.5" customHeight="1">
      <c r="D1" s="58"/>
      <c r="E1" s="59"/>
    </row>
    <row r="2" ht="12.75" customHeight="1">
      <c r="A2" s="60" t="s">
        <v>308</v>
      </c>
      <c r="B2" s="61"/>
      <c r="C2" s="61"/>
      <c r="D2" s="62"/>
      <c r="E2" s="62"/>
      <c r="F2" s="61"/>
      <c r="G2" s="61"/>
      <c r="H2" s="61"/>
      <c r="I2" s="61"/>
      <c r="J2" s="61"/>
      <c r="K2" s="61"/>
      <c r="L2" s="61"/>
      <c r="M2" s="61"/>
      <c r="N2" s="61"/>
      <c r="O2" s="61"/>
      <c r="P2" s="61"/>
      <c r="Q2" s="61"/>
      <c r="R2" s="61"/>
      <c r="S2" s="61"/>
      <c r="T2" s="61"/>
      <c r="U2" s="61"/>
      <c r="V2" s="61"/>
      <c r="W2" s="61"/>
      <c r="X2" s="61"/>
      <c r="Y2" s="61"/>
      <c r="Z2" s="61"/>
      <c r="AA2" s="61"/>
      <c r="AB2" s="61"/>
      <c r="AC2" s="61"/>
      <c r="AD2" s="61"/>
      <c r="AE2" s="61"/>
      <c r="AF2" s="61"/>
      <c r="AG2" s="61"/>
      <c r="AH2" s="61"/>
      <c r="AI2" s="61"/>
      <c r="AJ2" s="61"/>
      <c r="AK2" s="61"/>
      <c r="AL2" s="61"/>
    </row>
    <row r="3" ht="9.0" customHeight="1">
      <c r="A3" s="63" t="s">
        <v>42</v>
      </c>
      <c r="B3" s="61"/>
      <c r="C3" s="61"/>
      <c r="D3" s="62"/>
      <c r="E3" s="62"/>
      <c r="F3" s="61"/>
      <c r="G3" s="61"/>
      <c r="H3" s="61"/>
      <c r="I3" s="61"/>
      <c r="J3" s="61"/>
      <c r="K3" s="61"/>
      <c r="L3" s="61"/>
      <c r="M3" s="61"/>
      <c r="N3" s="61"/>
      <c r="O3" s="61"/>
      <c r="P3" s="61"/>
      <c r="Q3" s="61"/>
      <c r="R3" s="61"/>
      <c r="S3" s="61"/>
      <c r="T3" s="61"/>
      <c r="U3" s="61"/>
      <c r="V3" s="61"/>
      <c r="W3" s="61"/>
      <c r="X3" s="61"/>
      <c r="Y3" s="61"/>
      <c r="Z3" s="61"/>
      <c r="AA3" s="61"/>
      <c r="AB3" s="61"/>
      <c r="AC3" s="61"/>
      <c r="AD3" s="61"/>
      <c r="AE3" s="61"/>
      <c r="AF3" s="61"/>
      <c r="AG3" s="61"/>
      <c r="AH3" s="61"/>
      <c r="AI3" s="61"/>
      <c r="AJ3" s="61"/>
      <c r="AK3" s="61"/>
      <c r="AL3" s="61"/>
    </row>
    <row r="4" ht="13.5" customHeight="1">
      <c r="D4" s="58"/>
      <c r="E4" s="59"/>
    </row>
    <row r="5" ht="13.5" customHeight="1">
      <c r="A5" s="13" t="s">
        <v>6</v>
      </c>
      <c r="B5" s="13" t="s">
        <v>12</v>
      </c>
      <c r="C5" s="13" t="s">
        <v>13</v>
      </c>
      <c r="D5" s="13" t="s">
        <v>310</v>
      </c>
      <c r="E5" s="13" t="s">
        <v>76</v>
      </c>
      <c r="F5" s="13" t="s">
        <v>77</v>
      </c>
      <c r="G5" s="13" t="s">
        <v>79</v>
      </c>
      <c r="H5" s="13" t="s">
        <v>311</v>
      </c>
      <c r="I5" s="13" t="s">
        <v>312</v>
      </c>
      <c r="J5" s="13" t="s">
        <v>313</v>
      </c>
      <c r="K5" s="13" t="s">
        <v>80</v>
      </c>
      <c r="L5" s="13" t="s">
        <v>314</v>
      </c>
      <c r="M5" s="13" t="s">
        <v>23</v>
      </c>
      <c r="N5" s="13" t="s">
        <v>315</v>
      </c>
      <c r="O5" s="13" t="s">
        <v>316</v>
      </c>
      <c r="P5" s="13" t="s">
        <v>317</v>
      </c>
      <c r="Q5" s="13" t="s">
        <v>318</v>
      </c>
      <c r="R5" s="13" t="s">
        <v>82</v>
      </c>
      <c r="S5" s="13" t="s">
        <v>319</v>
      </c>
      <c r="T5" s="13" t="s">
        <v>320</v>
      </c>
      <c r="U5" s="13" t="s">
        <v>321</v>
      </c>
      <c r="V5" s="13" t="s">
        <v>85</v>
      </c>
      <c r="W5" s="13" t="s">
        <v>322</v>
      </c>
      <c r="X5" s="13" t="s">
        <v>323</v>
      </c>
      <c r="Y5" s="13" t="s">
        <v>324</v>
      </c>
      <c r="Z5" s="13" t="s">
        <v>325</v>
      </c>
      <c r="AA5" s="13" t="s">
        <v>326</v>
      </c>
      <c r="AB5" s="13" t="s">
        <v>327</v>
      </c>
      <c r="AC5" s="13" t="s">
        <v>328</v>
      </c>
      <c r="AD5" s="13" t="s">
        <v>329</v>
      </c>
      <c r="AE5" s="13" t="s">
        <v>9</v>
      </c>
      <c r="AF5" s="65" t="s">
        <v>330</v>
      </c>
      <c r="AG5" s="65" t="s">
        <v>332</v>
      </c>
      <c r="AH5" s="65" t="s">
        <v>333</v>
      </c>
      <c r="AI5" s="65" t="s">
        <v>334</v>
      </c>
      <c r="AJ5" s="65" t="s">
        <v>335</v>
      </c>
      <c r="AK5" s="65" t="s">
        <v>336</v>
      </c>
      <c r="AL5" s="65" t="s">
        <v>337</v>
      </c>
    </row>
    <row r="6" ht="13.5" customHeight="1">
      <c r="A6" s="20">
        <v>1.0</v>
      </c>
      <c r="B6" s="20" t="s">
        <v>14</v>
      </c>
      <c r="C6" s="20" t="s">
        <v>16</v>
      </c>
      <c r="D6" s="67">
        <v>1.0</v>
      </c>
      <c r="E6" s="68" t="s">
        <v>338</v>
      </c>
      <c r="F6" s="69" t="s">
        <v>339</v>
      </c>
      <c r="G6" s="69" t="s">
        <v>340</v>
      </c>
      <c r="H6" s="69" t="s">
        <v>341</v>
      </c>
      <c r="I6" s="69" t="s">
        <v>342</v>
      </c>
      <c r="J6" s="69" t="s">
        <v>343</v>
      </c>
      <c r="K6" s="70">
        <v>16.0</v>
      </c>
      <c r="L6" s="70">
        <v>16.0</v>
      </c>
      <c r="M6" s="71">
        <f t="shared" ref="M6:M315" si="1">IFERROR(L6/K6,0)</f>
        <v>1</v>
      </c>
      <c r="N6" s="70">
        <v>0.0</v>
      </c>
      <c r="O6" s="72">
        <f t="shared" ref="O6:O372" si="2">IFERROR(N6/K6,0)</f>
        <v>0</v>
      </c>
      <c r="P6" s="69">
        <v>4.0</v>
      </c>
      <c r="Q6" s="69">
        <v>2.0</v>
      </c>
      <c r="R6" s="72">
        <f t="shared" ref="R6:R122" si="3">IFERROR(Q6/P6,0)</f>
        <v>0.5</v>
      </c>
      <c r="S6" s="69" t="s">
        <v>345</v>
      </c>
      <c r="T6" s="69">
        <v>1.0</v>
      </c>
      <c r="U6" s="69" t="s">
        <v>346</v>
      </c>
      <c r="V6" s="69" t="s">
        <v>347</v>
      </c>
      <c r="W6" s="69" t="s">
        <v>348</v>
      </c>
      <c r="X6" s="73">
        <f t="shared" ref="X6:X10" si="4">IF(K6="","",IFERROR(MIN(100,K6/MAX($K$6:$K$590)*100),0))</f>
        <v>0.1091033072</v>
      </c>
      <c r="Y6" s="73">
        <f>IF(K6="","",IF(THAM_SO!$B$7="Ưu tiên tỷ lệ trực tuyến thấp",(1-M6)*100,M6*100))</f>
        <v>0</v>
      </c>
      <c r="Z6" s="73">
        <f t="shared" ref="Z6:Z122" si="5">IF(K6="","",R6*100)</f>
        <v>50</v>
      </c>
      <c r="AA6" s="73">
        <f t="shared" ref="AA6:AA122" si="6">IF(K6="","",O6*100)</f>
        <v>0</v>
      </c>
      <c r="AB6" s="73">
        <f t="shared" ref="AB6:AB122" si="7">IF(K6="","",IFERROR(T6/5*100,0))</f>
        <v>20</v>
      </c>
      <c r="AC6" s="73">
        <f>IF(K6="","",X6*THAM_SO!$B$2+Y6*THAM_SO!$B$3+Z6*THAM_SO!$B$4+AA6*THAM_SO!$B$5+AB6*THAM_SO!$B$6)</f>
        <v>17.03818616</v>
      </c>
      <c r="AD6" s="75">
        <f t="shared" ref="AD6:AD315" si="8">IF(AC6="","",COUNTIF($AC$6:$AC$590,"&gt;"&amp;AC6)+1)</f>
        <v>133</v>
      </c>
      <c r="AE6" s="76"/>
      <c r="AF6" s="78"/>
      <c r="AG6" s="78"/>
      <c r="AH6" s="78"/>
      <c r="AI6" s="78"/>
      <c r="AJ6" s="78"/>
      <c r="AK6" s="78"/>
      <c r="AL6" s="78"/>
    </row>
    <row r="7" ht="13.5" customHeight="1">
      <c r="A7" s="20">
        <v>2.0</v>
      </c>
      <c r="B7" s="20" t="s">
        <v>14</v>
      </c>
      <c r="C7" s="20" t="s">
        <v>16</v>
      </c>
      <c r="D7" s="67">
        <v>2.0</v>
      </c>
      <c r="E7" s="68" t="s">
        <v>349</v>
      </c>
      <c r="F7" s="69" t="s">
        <v>350</v>
      </c>
      <c r="G7" s="69" t="s">
        <v>340</v>
      </c>
      <c r="H7" s="69" t="s">
        <v>341</v>
      </c>
      <c r="I7" s="69" t="s">
        <v>342</v>
      </c>
      <c r="J7" s="69" t="s">
        <v>343</v>
      </c>
      <c r="K7" s="70">
        <v>20.0</v>
      </c>
      <c r="L7" s="70">
        <v>20.0</v>
      </c>
      <c r="M7" s="71">
        <f t="shared" si="1"/>
        <v>1</v>
      </c>
      <c r="N7" s="70">
        <v>0.0</v>
      </c>
      <c r="O7" s="72">
        <f t="shared" si="2"/>
        <v>0</v>
      </c>
      <c r="P7" s="69">
        <v>8.0</v>
      </c>
      <c r="Q7" s="69">
        <v>3.0</v>
      </c>
      <c r="R7" s="72">
        <f t="shared" si="3"/>
        <v>0.375</v>
      </c>
      <c r="S7" s="69" t="s">
        <v>352</v>
      </c>
      <c r="T7" s="69">
        <v>1.0</v>
      </c>
      <c r="U7" s="69" t="s">
        <v>346</v>
      </c>
      <c r="V7" s="69" t="s">
        <v>347</v>
      </c>
      <c r="W7" s="69" t="s">
        <v>348</v>
      </c>
      <c r="X7" s="73">
        <f t="shared" si="4"/>
        <v>0.136379134</v>
      </c>
      <c r="Y7" s="73">
        <f>IF(K7="","",IF(THAM_SO!$B$7="Ưu tiên tỷ lệ trực tuyến thấp",(1-M7)*100,M7*100))</f>
        <v>0</v>
      </c>
      <c r="Z7" s="73">
        <f t="shared" si="5"/>
        <v>37.5</v>
      </c>
      <c r="AA7" s="73">
        <f t="shared" si="6"/>
        <v>0</v>
      </c>
      <c r="AB7" s="73">
        <f t="shared" si="7"/>
        <v>20</v>
      </c>
      <c r="AC7" s="73">
        <f>IF(K7="","",X7*THAM_SO!$B$2+Y7*THAM_SO!$B$3+Z7*THAM_SO!$B$4+AA7*THAM_SO!$B$5+AB7*THAM_SO!$B$6)</f>
        <v>13.2977327</v>
      </c>
      <c r="AD7" s="75">
        <f t="shared" si="8"/>
        <v>162</v>
      </c>
      <c r="AE7" s="76"/>
      <c r="AF7" s="78"/>
      <c r="AG7" s="78"/>
      <c r="AH7" s="78"/>
      <c r="AI7" s="78"/>
      <c r="AJ7" s="78"/>
      <c r="AK7" s="78"/>
      <c r="AL7" s="78"/>
    </row>
    <row r="8" ht="13.5" customHeight="1">
      <c r="A8" s="20">
        <v>3.0</v>
      </c>
      <c r="B8" s="20" t="s">
        <v>14</v>
      </c>
      <c r="C8" s="20" t="s">
        <v>16</v>
      </c>
      <c r="D8" s="67">
        <v>3.0</v>
      </c>
      <c r="E8" s="80"/>
      <c r="F8" s="76"/>
      <c r="G8" s="76"/>
      <c r="H8" s="76"/>
      <c r="I8" s="76"/>
      <c r="J8" s="76"/>
      <c r="K8" s="81"/>
      <c r="L8" s="81"/>
      <c r="M8" s="71">
        <f t="shared" si="1"/>
        <v>0</v>
      </c>
      <c r="N8" s="81"/>
      <c r="O8" s="72">
        <f t="shared" si="2"/>
        <v>0</v>
      </c>
      <c r="P8" s="76"/>
      <c r="Q8" s="76"/>
      <c r="R8" s="72">
        <f t="shared" si="3"/>
        <v>0</v>
      </c>
      <c r="S8" s="76"/>
      <c r="T8" s="76"/>
      <c r="U8" s="76"/>
      <c r="V8" s="76"/>
      <c r="W8" s="76"/>
      <c r="X8" s="73" t="str">
        <f t="shared" si="4"/>
        <v/>
      </c>
      <c r="Y8" s="73" t="str">
        <f>IF(K8="","",IF(THAM_SO!$B$7="Ưu tiên tỷ lệ trực tuyến thấp",(1-M8)*100,M8*100))</f>
        <v/>
      </c>
      <c r="Z8" s="73" t="str">
        <f t="shared" si="5"/>
        <v/>
      </c>
      <c r="AA8" s="73" t="str">
        <f t="shared" si="6"/>
        <v/>
      </c>
      <c r="AB8" s="73" t="str">
        <f t="shared" si="7"/>
        <v/>
      </c>
      <c r="AC8" s="73" t="str">
        <f>IF(K8="","",X8*THAM_SO!$B$2+Y8*THAM_SO!$B$3+Z8*THAM_SO!$B$4+AA8*THAM_SO!$B$5+AB8*THAM_SO!$B$6)</f>
        <v/>
      </c>
      <c r="AD8" s="75" t="str">
        <f t="shared" si="8"/>
        <v/>
      </c>
      <c r="AE8" s="76"/>
      <c r="AF8" s="78"/>
      <c r="AG8" s="78"/>
      <c r="AH8" s="78"/>
      <c r="AI8" s="78"/>
      <c r="AJ8" s="78"/>
      <c r="AK8" s="78"/>
      <c r="AL8" s="78"/>
    </row>
    <row r="9" ht="13.5" customHeight="1">
      <c r="A9" s="20">
        <v>4.0</v>
      </c>
      <c r="B9" s="20" t="s">
        <v>14</v>
      </c>
      <c r="C9" s="20" t="s">
        <v>16</v>
      </c>
      <c r="D9" s="67">
        <v>4.0</v>
      </c>
      <c r="E9" s="80"/>
      <c r="F9" s="76"/>
      <c r="G9" s="76"/>
      <c r="H9" s="76"/>
      <c r="I9" s="76"/>
      <c r="J9" s="76"/>
      <c r="K9" s="81"/>
      <c r="L9" s="81"/>
      <c r="M9" s="71">
        <f t="shared" si="1"/>
        <v>0</v>
      </c>
      <c r="N9" s="81"/>
      <c r="O9" s="72">
        <f t="shared" si="2"/>
        <v>0</v>
      </c>
      <c r="P9" s="76"/>
      <c r="Q9" s="76"/>
      <c r="R9" s="72">
        <f t="shared" si="3"/>
        <v>0</v>
      </c>
      <c r="S9" s="76"/>
      <c r="T9" s="76"/>
      <c r="U9" s="76"/>
      <c r="V9" s="76"/>
      <c r="W9" s="76"/>
      <c r="X9" s="73" t="str">
        <f t="shared" si="4"/>
        <v/>
      </c>
      <c r="Y9" s="73" t="str">
        <f>IF(K9="","",IF(THAM_SO!$B$7="Ưu tiên tỷ lệ trực tuyến thấp",(1-M9)*100,M9*100))</f>
        <v/>
      </c>
      <c r="Z9" s="73" t="str">
        <f t="shared" si="5"/>
        <v/>
      </c>
      <c r="AA9" s="73" t="str">
        <f t="shared" si="6"/>
        <v/>
      </c>
      <c r="AB9" s="73" t="str">
        <f t="shared" si="7"/>
        <v/>
      </c>
      <c r="AC9" s="73" t="str">
        <f>IF(K9="","",X9*THAM_SO!$B$2+Y9*THAM_SO!$B$3+Z9*THAM_SO!$B$4+AA9*THAM_SO!$B$5+AB9*THAM_SO!$B$6)</f>
        <v/>
      </c>
      <c r="AD9" s="75" t="str">
        <f t="shared" si="8"/>
        <v/>
      </c>
      <c r="AE9" s="76"/>
      <c r="AF9" s="78"/>
      <c r="AG9" s="78"/>
      <c r="AH9" s="78"/>
      <c r="AI9" s="78"/>
      <c r="AJ9" s="78"/>
      <c r="AK9" s="78"/>
      <c r="AL9" s="78"/>
    </row>
    <row r="10" ht="13.5" customHeight="1">
      <c r="A10" s="20">
        <v>5.0</v>
      </c>
      <c r="B10" s="20" t="s">
        <v>14</v>
      </c>
      <c r="C10" s="20" t="s">
        <v>16</v>
      </c>
      <c r="D10" s="67">
        <v>5.0</v>
      </c>
      <c r="E10" s="80"/>
      <c r="F10" s="76"/>
      <c r="G10" s="76"/>
      <c r="H10" s="76"/>
      <c r="I10" s="76"/>
      <c r="J10" s="76"/>
      <c r="K10" s="81"/>
      <c r="L10" s="81"/>
      <c r="M10" s="71">
        <f t="shared" si="1"/>
        <v>0</v>
      </c>
      <c r="N10" s="81"/>
      <c r="O10" s="72">
        <f t="shared" si="2"/>
        <v>0</v>
      </c>
      <c r="P10" s="76"/>
      <c r="Q10" s="76"/>
      <c r="R10" s="72">
        <f t="shared" si="3"/>
        <v>0</v>
      </c>
      <c r="S10" s="76"/>
      <c r="T10" s="76"/>
      <c r="U10" s="76"/>
      <c r="V10" s="76"/>
      <c r="W10" s="76"/>
      <c r="X10" s="73" t="str">
        <f t="shared" si="4"/>
        <v/>
      </c>
      <c r="Y10" s="73" t="str">
        <f>IF(K10="","",IF(THAM_SO!$B$7="Ưu tiên tỷ lệ trực tuyến thấp",(1-M10)*100,M10*100))</f>
        <v/>
      </c>
      <c r="Z10" s="73" t="str">
        <f t="shared" si="5"/>
        <v/>
      </c>
      <c r="AA10" s="73" t="str">
        <f t="shared" si="6"/>
        <v/>
      </c>
      <c r="AB10" s="73" t="str">
        <f t="shared" si="7"/>
        <v/>
      </c>
      <c r="AC10" s="73" t="str">
        <f>IF(K10="","",X10*THAM_SO!$B$2+Y10*THAM_SO!$B$3+Z10*THAM_SO!$B$4+AA10*THAM_SO!$B$5+AB10*THAM_SO!$B$6)</f>
        <v/>
      </c>
      <c r="AD10" s="75" t="str">
        <f t="shared" si="8"/>
        <v/>
      </c>
      <c r="AE10" s="76"/>
      <c r="AF10" s="78"/>
      <c r="AG10" s="78"/>
      <c r="AH10" s="78"/>
      <c r="AI10" s="78"/>
      <c r="AJ10" s="78"/>
      <c r="AK10" s="78"/>
      <c r="AL10" s="78"/>
    </row>
    <row r="11" ht="114.75" customHeight="1">
      <c r="A11" s="20">
        <v>6.0</v>
      </c>
      <c r="B11" s="20" t="s">
        <v>14</v>
      </c>
      <c r="C11" s="20" t="s">
        <v>19</v>
      </c>
      <c r="D11" s="67">
        <v>1.0</v>
      </c>
      <c r="E11" s="82" t="s">
        <v>354</v>
      </c>
      <c r="F11" s="83" t="s">
        <v>355</v>
      </c>
      <c r="G11" s="84" t="s">
        <v>356</v>
      </c>
      <c r="H11" s="69" t="s">
        <v>341</v>
      </c>
      <c r="I11" s="69" t="s">
        <v>342</v>
      </c>
      <c r="J11" s="69" t="s">
        <v>357</v>
      </c>
      <c r="K11" s="70">
        <v>512.0</v>
      </c>
      <c r="L11" s="70">
        <v>512.0</v>
      </c>
      <c r="M11" s="71">
        <f t="shared" si="1"/>
        <v>1</v>
      </c>
      <c r="N11" s="70">
        <v>0.0</v>
      </c>
      <c r="O11" s="72">
        <f t="shared" si="2"/>
        <v>0</v>
      </c>
      <c r="P11" s="69">
        <v>2.0</v>
      </c>
      <c r="Q11" s="69">
        <v>1.0</v>
      </c>
      <c r="R11" s="72">
        <f t="shared" si="3"/>
        <v>0.5</v>
      </c>
      <c r="S11" s="69" t="s">
        <v>358</v>
      </c>
      <c r="T11" s="69">
        <v>0.0</v>
      </c>
      <c r="U11" s="69" t="s">
        <v>359</v>
      </c>
      <c r="V11" s="69" t="s">
        <v>347</v>
      </c>
      <c r="W11" s="69" t="s">
        <v>348</v>
      </c>
      <c r="X11" s="85">
        <v>0.0</v>
      </c>
      <c r="Y11" s="73">
        <f>IF(K11="","",IF(THAM_SO!$B$7="Ưu tiên tỷ lệ trực tuyến thấp",(1-M11)*100,M11*100))</f>
        <v>0</v>
      </c>
      <c r="Z11" s="73">
        <f t="shared" si="5"/>
        <v>50</v>
      </c>
      <c r="AA11" s="73">
        <f t="shared" si="6"/>
        <v>0</v>
      </c>
      <c r="AB11" s="73">
        <f t="shared" si="7"/>
        <v>0</v>
      </c>
      <c r="AC11" s="73">
        <f>IF(K11="","",X11*THAM_SO!$B$2+Y11*THAM_SO!$B$3+Z11*THAM_SO!$B$4+AA11*THAM_SO!$B$5+AB11*THAM_SO!$B$6)</f>
        <v>15</v>
      </c>
      <c r="AD11" s="75">
        <f t="shared" si="8"/>
        <v>151</v>
      </c>
      <c r="AE11" s="76"/>
      <c r="AF11" s="78"/>
      <c r="AG11" s="78"/>
      <c r="AH11" s="78"/>
      <c r="AI11" s="78"/>
      <c r="AJ11" s="78"/>
      <c r="AK11" s="78"/>
      <c r="AL11" s="78"/>
    </row>
    <row r="12" ht="13.5" customHeight="1">
      <c r="A12" s="20">
        <v>7.0</v>
      </c>
      <c r="B12" s="20" t="s">
        <v>14</v>
      </c>
      <c r="C12" s="20" t="s">
        <v>19</v>
      </c>
      <c r="D12" s="67">
        <v>2.0</v>
      </c>
      <c r="E12" s="86" t="s">
        <v>360</v>
      </c>
      <c r="F12" s="84" t="s">
        <v>361</v>
      </c>
      <c r="G12" s="87" t="s">
        <v>340</v>
      </c>
      <c r="H12" s="69" t="s">
        <v>341</v>
      </c>
      <c r="I12" s="69" t="s">
        <v>342</v>
      </c>
      <c r="J12" s="69" t="s">
        <v>343</v>
      </c>
      <c r="K12" s="70">
        <v>178.0</v>
      </c>
      <c r="L12" s="70">
        <v>178.0</v>
      </c>
      <c r="M12" s="71">
        <f t="shared" si="1"/>
        <v>1</v>
      </c>
      <c r="N12" s="70">
        <v>0.0</v>
      </c>
      <c r="O12" s="72">
        <f t="shared" si="2"/>
        <v>0</v>
      </c>
      <c r="P12" s="69">
        <v>3.0</v>
      </c>
      <c r="Q12" s="69">
        <v>2.0</v>
      </c>
      <c r="R12" s="72">
        <f t="shared" si="3"/>
        <v>0.6666666667</v>
      </c>
      <c r="S12" s="69" t="s">
        <v>358</v>
      </c>
      <c r="T12" s="69">
        <v>0.0</v>
      </c>
      <c r="U12" s="69" t="s">
        <v>359</v>
      </c>
      <c r="V12" s="76"/>
      <c r="W12" s="76"/>
      <c r="X12" s="73">
        <f t="shared" ref="X12:X122" si="9">IF(K12="","",IFERROR(MIN(100,K12/MAX($K$6:$K$590)*100),0))</f>
        <v>1.213774293</v>
      </c>
      <c r="Y12" s="73">
        <f>IF(K12="","",IF(THAM_SO!$B$7="Ưu tiên tỷ lệ trực tuyến thấp",(1-M12)*100,M12*100))</f>
        <v>0</v>
      </c>
      <c r="Z12" s="73">
        <f t="shared" si="5"/>
        <v>66.66666667</v>
      </c>
      <c r="AA12" s="73">
        <f t="shared" si="6"/>
        <v>0</v>
      </c>
      <c r="AB12" s="73">
        <f t="shared" si="7"/>
        <v>0</v>
      </c>
      <c r="AC12" s="73">
        <f>IF(K12="","",X12*THAM_SO!$B$2+Y12*THAM_SO!$B$3+Z12*THAM_SO!$B$4+AA12*THAM_SO!$B$5+AB12*THAM_SO!$B$6)</f>
        <v>20.424821</v>
      </c>
      <c r="AD12" s="75">
        <f t="shared" si="8"/>
        <v>118</v>
      </c>
      <c r="AE12" s="76"/>
      <c r="AF12" s="78"/>
      <c r="AG12" s="78"/>
      <c r="AH12" s="78"/>
      <c r="AI12" s="78"/>
      <c r="AJ12" s="78"/>
      <c r="AK12" s="78"/>
      <c r="AL12" s="78"/>
    </row>
    <row r="13" ht="13.5" customHeight="1">
      <c r="A13" s="20">
        <v>8.0</v>
      </c>
      <c r="B13" s="20" t="s">
        <v>14</v>
      </c>
      <c r="C13" s="20" t="s">
        <v>19</v>
      </c>
      <c r="D13" s="67">
        <v>3.0</v>
      </c>
      <c r="E13" s="82" t="s">
        <v>362</v>
      </c>
      <c r="F13" s="83" t="s">
        <v>363</v>
      </c>
      <c r="G13" s="87" t="s">
        <v>340</v>
      </c>
      <c r="H13" s="87" t="s">
        <v>341</v>
      </c>
      <c r="I13" s="69" t="s">
        <v>342</v>
      </c>
      <c r="J13" s="69" t="s">
        <v>343</v>
      </c>
      <c r="K13" s="70">
        <v>50.0</v>
      </c>
      <c r="L13" s="70">
        <v>50.0</v>
      </c>
      <c r="M13" s="71">
        <f t="shared" si="1"/>
        <v>1</v>
      </c>
      <c r="N13" s="70">
        <v>0.0</v>
      </c>
      <c r="O13" s="72">
        <f t="shared" si="2"/>
        <v>0</v>
      </c>
      <c r="P13" s="69">
        <v>3.0</v>
      </c>
      <c r="Q13" s="69">
        <v>2.0</v>
      </c>
      <c r="R13" s="72">
        <f t="shared" si="3"/>
        <v>0.6666666667</v>
      </c>
      <c r="S13" s="69" t="s">
        <v>358</v>
      </c>
      <c r="T13" s="69">
        <v>0.0</v>
      </c>
      <c r="U13" s="69" t="s">
        <v>359</v>
      </c>
      <c r="V13" s="76"/>
      <c r="W13" s="76"/>
      <c r="X13" s="73">
        <f t="shared" si="9"/>
        <v>0.340947835</v>
      </c>
      <c r="Y13" s="73">
        <f>IF(K13="","",IF(THAM_SO!$B$7="Ưu tiên tỷ lệ trực tuyến thấp",(1-M13)*100,M13*100))</f>
        <v>0</v>
      </c>
      <c r="Z13" s="73">
        <f t="shared" si="5"/>
        <v>66.66666667</v>
      </c>
      <c r="AA13" s="73">
        <f t="shared" si="6"/>
        <v>0</v>
      </c>
      <c r="AB13" s="73">
        <f t="shared" si="7"/>
        <v>0</v>
      </c>
      <c r="AC13" s="73">
        <f>IF(K13="","",X13*THAM_SO!$B$2+Y13*THAM_SO!$B$3+Z13*THAM_SO!$B$4+AA13*THAM_SO!$B$5+AB13*THAM_SO!$B$6)</f>
        <v>20.11933174</v>
      </c>
      <c r="AD13" s="75">
        <f t="shared" si="8"/>
        <v>119</v>
      </c>
      <c r="AE13" s="76"/>
      <c r="AF13" s="78"/>
      <c r="AG13" s="78"/>
      <c r="AH13" s="78"/>
      <c r="AI13" s="78"/>
      <c r="AJ13" s="78"/>
      <c r="AK13" s="78"/>
      <c r="AL13" s="78"/>
    </row>
    <row r="14" ht="13.5" customHeight="1">
      <c r="A14" s="20">
        <v>9.0</v>
      </c>
      <c r="B14" s="20" t="s">
        <v>14</v>
      </c>
      <c r="C14" s="20" t="s">
        <v>19</v>
      </c>
      <c r="D14" s="67">
        <v>4.0</v>
      </c>
      <c r="E14" s="86" t="s">
        <v>365</v>
      </c>
      <c r="F14" s="88" t="s">
        <v>366</v>
      </c>
      <c r="G14" s="87" t="s">
        <v>340</v>
      </c>
      <c r="H14" s="87" t="s">
        <v>341</v>
      </c>
      <c r="I14" s="69" t="s">
        <v>342</v>
      </c>
      <c r="J14" s="69" t="s">
        <v>343</v>
      </c>
      <c r="K14" s="70">
        <v>46.0</v>
      </c>
      <c r="L14" s="70">
        <v>46.0</v>
      </c>
      <c r="M14" s="71">
        <f t="shared" si="1"/>
        <v>1</v>
      </c>
      <c r="N14" s="70">
        <v>0.0</v>
      </c>
      <c r="O14" s="72">
        <f t="shared" si="2"/>
        <v>0</v>
      </c>
      <c r="P14" s="69">
        <v>3.0</v>
      </c>
      <c r="Q14" s="69">
        <v>2.0</v>
      </c>
      <c r="R14" s="72">
        <f t="shared" si="3"/>
        <v>0.6666666667</v>
      </c>
      <c r="S14" s="69" t="s">
        <v>358</v>
      </c>
      <c r="T14" s="69">
        <v>0.0</v>
      </c>
      <c r="U14" s="69" t="s">
        <v>359</v>
      </c>
      <c r="V14" s="76"/>
      <c r="W14" s="76"/>
      <c r="X14" s="73">
        <f t="shared" si="9"/>
        <v>0.3136720082</v>
      </c>
      <c r="Y14" s="73">
        <f>IF(K14="","",IF(THAM_SO!$B$7="Ưu tiên tỷ lệ trực tuyến thấp",(1-M14)*100,M14*100))</f>
        <v>0</v>
      </c>
      <c r="Z14" s="73">
        <f t="shared" si="5"/>
        <v>66.66666667</v>
      </c>
      <c r="AA14" s="73">
        <f t="shared" si="6"/>
        <v>0</v>
      </c>
      <c r="AB14" s="73">
        <f t="shared" si="7"/>
        <v>0</v>
      </c>
      <c r="AC14" s="73">
        <f>IF(K14="","",X14*THAM_SO!$B$2+Y14*THAM_SO!$B$3+Z14*THAM_SO!$B$4+AA14*THAM_SO!$B$5+AB14*THAM_SO!$B$6)</f>
        <v>20.1097852</v>
      </c>
      <c r="AD14" s="75">
        <f t="shared" si="8"/>
        <v>120</v>
      </c>
      <c r="AE14" s="76"/>
      <c r="AF14" s="78"/>
      <c r="AG14" s="78"/>
      <c r="AH14" s="78"/>
      <c r="AI14" s="78"/>
      <c r="AJ14" s="78"/>
      <c r="AK14" s="78"/>
      <c r="AL14" s="78"/>
    </row>
    <row r="15" ht="13.5" customHeight="1">
      <c r="A15" s="20">
        <v>10.0</v>
      </c>
      <c r="B15" s="20" t="s">
        <v>14</v>
      </c>
      <c r="C15" s="20" t="s">
        <v>19</v>
      </c>
      <c r="D15" s="67">
        <v>5.0</v>
      </c>
      <c r="E15" s="90" t="s">
        <v>368</v>
      </c>
      <c r="F15" s="91" t="s">
        <v>369</v>
      </c>
      <c r="G15" s="87" t="s">
        <v>340</v>
      </c>
      <c r="H15" s="87" t="s">
        <v>341</v>
      </c>
      <c r="I15" s="69" t="s">
        <v>342</v>
      </c>
      <c r="J15" s="69" t="s">
        <v>357</v>
      </c>
      <c r="K15" s="70">
        <v>30.0</v>
      </c>
      <c r="L15" s="70">
        <v>30.0</v>
      </c>
      <c r="M15" s="71">
        <f t="shared" si="1"/>
        <v>1</v>
      </c>
      <c r="N15" s="70">
        <v>0.0</v>
      </c>
      <c r="O15" s="72">
        <f t="shared" si="2"/>
        <v>0</v>
      </c>
      <c r="P15" s="69">
        <v>2.0</v>
      </c>
      <c r="Q15" s="69">
        <v>2.0</v>
      </c>
      <c r="R15" s="72">
        <f t="shared" si="3"/>
        <v>1</v>
      </c>
      <c r="S15" s="69" t="s">
        <v>358</v>
      </c>
      <c r="T15" s="69">
        <v>0.0</v>
      </c>
      <c r="U15" s="69" t="s">
        <v>359</v>
      </c>
      <c r="V15" s="76"/>
      <c r="W15" s="76"/>
      <c r="X15" s="73">
        <f t="shared" si="9"/>
        <v>0.204568701</v>
      </c>
      <c r="Y15" s="73">
        <f>IF(K15="","",IF(THAM_SO!$B$7="Ưu tiên tỷ lệ trực tuyến thấp",(1-M15)*100,M15*100))</f>
        <v>0</v>
      </c>
      <c r="Z15" s="73">
        <f t="shared" si="5"/>
        <v>100</v>
      </c>
      <c r="AA15" s="73">
        <f t="shared" si="6"/>
        <v>0</v>
      </c>
      <c r="AB15" s="73">
        <f t="shared" si="7"/>
        <v>0</v>
      </c>
      <c r="AC15" s="73">
        <f>IF(K15="","",X15*THAM_SO!$B$2+Y15*THAM_SO!$B$3+Z15*THAM_SO!$B$4+AA15*THAM_SO!$B$5+AB15*THAM_SO!$B$6)</f>
        <v>30.07159905</v>
      </c>
      <c r="AD15" s="75">
        <f t="shared" si="8"/>
        <v>92</v>
      </c>
      <c r="AE15" s="76"/>
      <c r="AF15" s="78"/>
      <c r="AG15" s="78"/>
      <c r="AH15" s="78"/>
      <c r="AI15" s="78"/>
      <c r="AJ15" s="78"/>
      <c r="AK15" s="78"/>
      <c r="AL15" s="78"/>
    </row>
    <row r="16" ht="13.5" customHeight="1">
      <c r="A16" s="20">
        <v>11.0</v>
      </c>
      <c r="B16" s="20" t="s">
        <v>14</v>
      </c>
      <c r="C16" s="20" t="s">
        <v>22</v>
      </c>
      <c r="D16" s="67">
        <v>1.0</v>
      </c>
      <c r="E16" s="92" t="s">
        <v>371</v>
      </c>
      <c r="F16" s="93" t="s">
        <v>372</v>
      </c>
      <c r="G16" s="87" t="s">
        <v>373</v>
      </c>
      <c r="H16" s="69" t="s">
        <v>341</v>
      </c>
      <c r="I16" s="69" t="s">
        <v>374</v>
      </c>
      <c r="J16" s="69" t="s">
        <v>375</v>
      </c>
      <c r="K16" s="70">
        <v>362.0</v>
      </c>
      <c r="L16" s="70">
        <v>362.0</v>
      </c>
      <c r="M16" s="71">
        <f t="shared" si="1"/>
        <v>1</v>
      </c>
      <c r="N16" s="70">
        <v>0.0</v>
      </c>
      <c r="O16" s="72">
        <f t="shared" si="2"/>
        <v>0</v>
      </c>
      <c r="P16" s="69">
        <v>1.0</v>
      </c>
      <c r="Q16" s="76"/>
      <c r="R16" s="72">
        <f t="shared" si="3"/>
        <v>0</v>
      </c>
      <c r="S16" s="76"/>
      <c r="T16" s="69">
        <v>0.0</v>
      </c>
      <c r="U16" s="69" t="s">
        <v>359</v>
      </c>
      <c r="V16" s="69" t="s">
        <v>376</v>
      </c>
      <c r="W16" s="76"/>
      <c r="X16" s="73">
        <f t="shared" si="9"/>
        <v>2.468462325</v>
      </c>
      <c r="Y16" s="73">
        <f>IF(K16="","",IF(THAM_SO!$B$7="Ưu tiên tỷ lệ trực tuyến thấp",(1-M16)*100,M16*100))</f>
        <v>0</v>
      </c>
      <c r="Z16" s="73">
        <f t="shared" si="5"/>
        <v>0</v>
      </c>
      <c r="AA16" s="73">
        <f t="shared" si="6"/>
        <v>0</v>
      </c>
      <c r="AB16" s="73">
        <f t="shared" si="7"/>
        <v>0</v>
      </c>
      <c r="AC16" s="73">
        <f>IF(K16="","",X16*THAM_SO!$B$2+Y16*THAM_SO!$B$3+Z16*THAM_SO!$B$4+AA16*THAM_SO!$B$5+AB16*THAM_SO!$B$6)</f>
        <v>0.8639618138</v>
      </c>
      <c r="AD16" s="75">
        <f t="shared" si="8"/>
        <v>417</v>
      </c>
      <c r="AE16" s="76"/>
      <c r="AF16" s="78"/>
      <c r="AG16" s="78"/>
      <c r="AH16" s="78"/>
      <c r="AI16" s="78"/>
      <c r="AJ16" s="78"/>
      <c r="AK16" s="78"/>
      <c r="AL16" s="78"/>
    </row>
    <row r="17" ht="13.5" customHeight="1">
      <c r="A17" s="20">
        <v>12.0</v>
      </c>
      <c r="B17" s="20" t="s">
        <v>14</v>
      </c>
      <c r="C17" s="20" t="s">
        <v>22</v>
      </c>
      <c r="D17" s="67">
        <v>2.0</v>
      </c>
      <c r="E17" s="92" t="s">
        <v>377</v>
      </c>
      <c r="F17" s="93" t="s">
        <v>378</v>
      </c>
      <c r="G17" s="69" t="s">
        <v>379</v>
      </c>
      <c r="H17" s="69" t="s">
        <v>341</v>
      </c>
      <c r="I17" s="69" t="s">
        <v>380</v>
      </c>
      <c r="J17" s="69" t="s">
        <v>375</v>
      </c>
      <c r="K17" s="70">
        <v>255.0</v>
      </c>
      <c r="L17" s="70">
        <v>255.0</v>
      </c>
      <c r="M17" s="71">
        <f t="shared" si="1"/>
        <v>1</v>
      </c>
      <c r="N17" s="70">
        <v>0.0</v>
      </c>
      <c r="O17" s="72">
        <f t="shared" si="2"/>
        <v>0</v>
      </c>
      <c r="P17" s="69">
        <v>4.0</v>
      </c>
      <c r="Q17" s="76"/>
      <c r="R17" s="72">
        <f t="shared" si="3"/>
        <v>0</v>
      </c>
      <c r="S17" s="76"/>
      <c r="T17" s="69">
        <v>0.0</v>
      </c>
      <c r="U17" s="69" t="s">
        <v>359</v>
      </c>
      <c r="V17" s="69" t="s">
        <v>376</v>
      </c>
      <c r="W17" s="76"/>
      <c r="X17" s="73">
        <f t="shared" si="9"/>
        <v>1.738833958</v>
      </c>
      <c r="Y17" s="73">
        <f>IF(K17="","",IF(THAM_SO!$B$7="Ưu tiên tỷ lệ trực tuyến thấp",(1-M17)*100,M17*100))</f>
        <v>0</v>
      </c>
      <c r="Z17" s="73">
        <f t="shared" si="5"/>
        <v>0</v>
      </c>
      <c r="AA17" s="73">
        <f t="shared" si="6"/>
        <v>0</v>
      </c>
      <c r="AB17" s="73">
        <f t="shared" si="7"/>
        <v>0</v>
      </c>
      <c r="AC17" s="73">
        <f>IF(K17="","",X17*THAM_SO!$B$2+Y17*THAM_SO!$B$3+Z17*THAM_SO!$B$4+AA17*THAM_SO!$B$5+AB17*THAM_SO!$B$6)</f>
        <v>0.6085918854</v>
      </c>
      <c r="AD17" s="75">
        <f t="shared" si="8"/>
        <v>436</v>
      </c>
      <c r="AE17" s="76"/>
      <c r="AF17" s="78"/>
      <c r="AG17" s="78"/>
      <c r="AH17" s="78"/>
      <c r="AI17" s="78"/>
      <c r="AJ17" s="78"/>
      <c r="AK17" s="78"/>
      <c r="AL17" s="78"/>
    </row>
    <row r="18" ht="13.5" customHeight="1">
      <c r="A18" s="20">
        <v>13.0</v>
      </c>
      <c r="B18" s="20" t="s">
        <v>14</v>
      </c>
      <c r="C18" s="20" t="s">
        <v>22</v>
      </c>
      <c r="D18" s="67">
        <v>3.0</v>
      </c>
      <c r="E18" s="92" t="s">
        <v>381</v>
      </c>
      <c r="F18" s="93" t="s">
        <v>382</v>
      </c>
      <c r="G18" s="69" t="s">
        <v>383</v>
      </c>
      <c r="H18" s="69" t="s">
        <v>341</v>
      </c>
      <c r="I18" s="69" t="s">
        <v>384</v>
      </c>
      <c r="J18" s="69" t="s">
        <v>375</v>
      </c>
      <c r="K18" s="70">
        <v>152.0</v>
      </c>
      <c r="L18" s="70">
        <v>152.0</v>
      </c>
      <c r="M18" s="71">
        <f t="shared" si="1"/>
        <v>1</v>
      </c>
      <c r="N18" s="70">
        <v>0.0</v>
      </c>
      <c r="O18" s="72">
        <f t="shared" si="2"/>
        <v>0</v>
      </c>
      <c r="P18" s="69">
        <v>5.0</v>
      </c>
      <c r="Q18" s="76"/>
      <c r="R18" s="72">
        <f t="shared" si="3"/>
        <v>0</v>
      </c>
      <c r="S18" s="76"/>
      <c r="T18" s="69">
        <v>0.0</v>
      </c>
      <c r="U18" s="69" t="s">
        <v>359</v>
      </c>
      <c r="V18" s="69" t="s">
        <v>376</v>
      </c>
      <c r="W18" s="76"/>
      <c r="X18" s="73">
        <f t="shared" si="9"/>
        <v>1.036481418</v>
      </c>
      <c r="Y18" s="73">
        <f>IF(K18="","",IF(THAM_SO!$B$7="Ưu tiên tỷ lệ trực tuyến thấp",(1-M18)*100,M18*100))</f>
        <v>0</v>
      </c>
      <c r="Z18" s="73">
        <f t="shared" si="5"/>
        <v>0</v>
      </c>
      <c r="AA18" s="73">
        <f t="shared" si="6"/>
        <v>0</v>
      </c>
      <c r="AB18" s="73">
        <f t="shared" si="7"/>
        <v>0</v>
      </c>
      <c r="AC18" s="73">
        <f>IF(K18="","",X18*THAM_SO!$B$2+Y18*THAM_SO!$B$3+Z18*THAM_SO!$B$4+AA18*THAM_SO!$B$5+AB18*THAM_SO!$B$6)</f>
        <v>0.3627684964</v>
      </c>
      <c r="AD18" s="75">
        <f t="shared" si="8"/>
        <v>452</v>
      </c>
      <c r="AE18" s="76"/>
      <c r="AF18" s="78"/>
      <c r="AG18" s="78"/>
      <c r="AH18" s="78"/>
      <c r="AI18" s="78"/>
      <c r="AJ18" s="78"/>
      <c r="AK18" s="78"/>
      <c r="AL18" s="78"/>
    </row>
    <row r="19" ht="13.5" customHeight="1">
      <c r="A19" s="20">
        <v>14.0</v>
      </c>
      <c r="B19" s="20" t="s">
        <v>14</v>
      </c>
      <c r="C19" s="20" t="s">
        <v>22</v>
      </c>
      <c r="D19" s="67">
        <v>4.0</v>
      </c>
      <c r="E19" s="92" t="s">
        <v>385</v>
      </c>
      <c r="F19" s="93" t="s">
        <v>386</v>
      </c>
      <c r="G19" s="69" t="s">
        <v>379</v>
      </c>
      <c r="H19" s="69" t="s">
        <v>341</v>
      </c>
      <c r="I19" s="69" t="s">
        <v>387</v>
      </c>
      <c r="J19" s="69" t="s">
        <v>375</v>
      </c>
      <c r="K19" s="70">
        <v>145.0</v>
      </c>
      <c r="L19" s="70">
        <v>145.0</v>
      </c>
      <c r="M19" s="71">
        <f t="shared" si="1"/>
        <v>1</v>
      </c>
      <c r="N19" s="70">
        <v>0.0</v>
      </c>
      <c r="O19" s="72">
        <f t="shared" si="2"/>
        <v>0</v>
      </c>
      <c r="P19" s="69">
        <v>3.0</v>
      </c>
      <c r="Q19" s="76"/>
      <c r="R19" s="72">
        <f t="shared" si="3"/>
        <v>0</v>
      </c>
      <c r="S19" s="76"/>
      <c r="T19" s="69">
        <v>0.0</v>
      </c>
      <c r="U19" s="69" t="s">
        <v>359</v>
      </c>
      <c r="V19" s="69" t="s">
        <v>376</v>
      </c>
      <c r="W19" s="76"/>
      <c r="X19" s="73">
        <f t="shared" si="9"/>
        <v>0.9887487214</v>
      </c>
      <c r="Y19" s="73">
        <f>IF(K19="","",IF(THAM_SO!$B$7="Ưu tiên tỷ lệ trực tuyến thấp",(1-M19)*100,M19*100))</f>
        <v>0</v>
      </c>
      <c r="Z19" s="73">
        <f t="shared" si="5"/>
        <v>0</v>
      </c>
      <c r="AA19" s="73">
        <f t="shared" si="6"/>
        <v>0</v>
      </c>
      <c r="AB19" s="73">
        <f t="shared" si="7"/>
        <v>0</v>
      </c>
      <c r="AC19" s="73">
        <f>IF(K19="","",X19*THAM_SO!$B$2+Y19*THAM_SO!$B$3+Z19*THAM_SO!$B$4+AA19*THAM_SO!$B$5+AB19*THAM_SO!$B$6)</f>
        <v>0.3460620525</v>
      </c>
      <c r="AD19" s="75">
        <f t="shared" si="8"/>
        <v>453</v>
      </c>
      <c r="AE19" s="76"/>
      <c r="AF19" s="78"/>
      <c r="AG19" s="78"/>
      <c r="AH19" s="78"/>
      <c r="AI19" s="78"/>
      <c r="AJ19" s="78"/>
      <c r="AK19" s="78"/>
      <c r="AL19" s="78"/>
    </row>
    <row r="20" ht="13.5" customHeight="1">
      <c r="A20" s="20">
        <v>15.0</v>
      </c>
      <c r="B20" s="20" t="s">
        <v>14</v>
      </c>
      <c r="C20" s="20" t="s">
        <v>22</v>
      </c>
      <c r="D20" s="67">
        <v>5.0</v>
      </c>
      <c r="E20" s="92" t="s">
        <v>388</v>
      </c>
      <c r="F20" s="93" t="s">
        <v>389</v>
      </c>
      <c r="G20" s="69" t="s">
        <v>245</v>
      </c>
      <c r="H20" s="69" t="s">
        <v>341</v>
      </c>
      <c r="I20" s="69" t="s">
        <v>390</v>
      </c>
      <c r="J20" s="69" t="s">
        <v>375</v>
      </c>
      <c r="K20" s="70">
        <v>72.0</v>
      </c>
      <c r="L20" s="70">
        <v>72.0</v>
      </c>
      <c r="M20" s="71">
        <f t="shared" si="1"/>
        <v>1</v>
      </c>
      <c r="N20" s="70">
        <v>0.0</v>
      </c>
      <c r="O20" s="72">
        <f t="shared" si="2"/>
        <v>0</v>
      </c>
      <c r="P20" s="76"/>
      <c r="Q20" s="76"/>
      <c r="R20" s="72">
        <f t="shared" si="3"/>
        <v>0</v>
      </c>
      <c r="S20" s="76"/>
      <c r="T20" s="69">
        <v>0.0</v>
      </c>
      <c r="U20" s="69" t="s">
        <v>359</v>
      </c>
      <c r="V20" s="69" t="s">
        <v>376</v>
      </c>
      <c r="W20" s="76"/>
      <c r="X20" s="73">
        <f t="shared" si="9"/>
        <v>0.4909648824</v>
      </c>
      <c r="Y20" s="73">
        <f>IF(K20="","",IF(THAM_SO!$B$7="Ưu tiên tỷ lệ trực tuyến thấp",(1-M20)*100,M20*100))</f>
        <v>0</v>
      </c>
      <c r="Z20" s="73">
        <f t="shared" si="5"/>
        <v>0</v>
      </c>
      <c r="AA20" s="73">
        <f t="shared" si="6"/>
        <v>0</v>
      </c>
      <c r="AB20" s="73">
        <f t="shared" si="7"/>
        <v>0</v>
      </c>
      <c r="AC20" s="73">
        <f>IF(K20="","",X20*THAM_SO!$B$2+Y20*THAM_SO!$B$3+Z20*THAM_SO!$B$4+AA20*THAM_SO!$B$5+AB20*THAM_SO!$B$6)</f>
        <v>0.1718377088</v>
      </c>
      <c r="AD20" s="75">
        <f t="shared" si="8"/>
        <v>459</v>
      </c>
      <c r="AE20" s="76"/>
      <c r="AF20" s="78"/>
      <c r="AG20" s="78"/>
      <c r="AH20" s="78"/>
      <c r="AI20" s="78"/>
      <c r="AJ20" s="78"/>
      <c r="AK20" s="78"/>
      <c r="AL20" s="78"/>
    </row>
    <row r="21" ht="13.5" customHeight="1">
      <c r="A21" s="20">
        <v>16.0</v>
      </c>
      <c r="B21" s="20" t="s">
        <v>14</v>
      </c>
      <c r="C21" s="20" t="s">
        <v>25</v>
      </c>
      <c r="D21" s="67">
        <v>1.0</v>
      </c>
      <c r="E21" s="94" t="s">
        <v>391</v>
      </c>
      <c r="F21" s="95" t="s">
        <v>392</v>
      </c>
      <c r="G21" s="69" t="s">
        <v>393</v>
      </c>
      <c r="H21" s="69" t="s">
        <v>341</v>
      </c>
      <c r="I21" s="69" t="s">
        <v>342</v>
      </c>
      <c r="J21" s="69" t="s">
        <v>394</v>
      </c>
      <c r="K21" s="70">
        <v>66.0</v>
      </c>
      <c r="L21" s="70">
        <v>66.0</v>
      </c>
      <c r="M21" s="71">
        <f t="shared" si="1"/>
        <v>1</v>
      </c>
      <c r="N21" s="81"/>
      <c r="O21" s="72">
        <f t="shared" si="2"/>
        <v>0</v>
      </c>
      <c r="P21" s="76"/>
      <c r="Q21" s="76"/>
      <c r="R21" s="72">
        <f t="shared" si="3"/>
        <v>0</v>
      </c>
      <c r="S21" s="76"/>
      <c r="T21" s="76"/>
      <c r="U21" s="76"/>
      <c r="V21" s="76"/>
      <c r="W21" s="76"/>
      <c r="X21" s="73">
        <f t="shared" si="9"/>
        <v>0.4500511422</v>
      </c>
      <c r="Y21" s="73">
        <f>IF(K21="","",IF(THAM_SO!$B$7="Ưu tiên tỷ lệ trực tuyến thấp",(1-M21)*100,M21*100))</f>
        <v>0</v>
      </c>
      <c r="Z21" s="73">
        <f t="shared" si="5"/>
        <v>0</v>
      </c>
      <c r="AA21" s="73">
        <f t="shared" si="6"/>
        <v>0</v>
      </c>
      <c r="AB21" s="73">
        <f t="shared" si="7"/>
        <v>0</v>
      </c>
      <c r="AC21" s="73">
        <f>IF(K21="","",X21*THAM_SO!$B$2+Y21*THAM_SO!$B$3+Z21*THAM_SO!$B$4+AA21*THAM_SO!$B$5+AB21*THAM_SO!$B$6)</f>
        <v>0.1575178998</v>
      </c>
      <c r="AD21" s="75">
        <f t="shared" si="8"/>
        <v>460</v>
      </c>
      <c r="AE21" s="76"/>
      <c r="AF21" s="78"/>
      <c r="AG21" s="78"/>
      <c r="AH21" s="78"/>
      <c r="AI21" s="78"/>
      <c r="AJ21" s="78"/>
      <c r="AK21" s="78"/>
      <c r="AL21" s="78"/>
    </row>
    <row r="22" ht="13.5" customHeight="1">
      <c r="A22" s="20">
        <v>17.0</v>
      </c>
      <c r="B22" s="20" t="s">
        <v>14</v>
      </c>
      <c r="C22" s="20" t="s">
        <v>25</v>
      </c>
      <c r="D22" s="67">
        <v>2.0</v>
      </c>
      <c r="E22" s="94" t="s">
        <v>395</v>
      </c>
      <c r="F22" s="95" t="s">
        <v>396</v>
      </c>
      <c r="G22" s="69" t="s">
        <v>393</v>
      </c>
      <c r="H22" s="69" t="s">
        <v>341</v>
      </c>
      <c r="I22" s="69" t="s">
        <v>342</v>
      </c>
      <c r="J22" s="69" t="s">
        <v>394</v>
      </c>
      <c r="K22" s="70">
        <v>31.0</v>
      </c>
      <c r="L22" s="70">
        <v>31.0</v>
      </c>
      <c r="M22" s="71">
        <f t="shared" si="1"/>
        <v>1</v>
      </c>
      <c r="N22" s="81"/>
      <c r="O22" s="72">
        <f t="shared" si="2"/>
        <v>0</v>
      </c>
      <c r="P22" s="76"/>
      <c r="Q22" s="76"/>
      <c r="R22" s="72">
        <f t="shared" si="3"/>
        <v>0</v>
      </c>
      <c r="S22" s="76"/>
      <c r="T22" s="76"/>
      <c r="U22" s="76"/>
      <c r="V22" s="76"/>
      <c r="W22" s="76"/>
      <c r="X22" s="73">
        <f t="shared" si="9"/>
        <v>0.2113876577</v>
      </c>
      <c r="Y22" s="73">
        <f>IF(K22="","",IF(THAM_SO!$B$7="Ưu tiên tỷ lệ trực tuyến thấp",(1-M22)*100,M22*100))</f>
        <v>0</v>
      </c>
      <c r="Z22" s="73">
        <f t="shared" si="5"/>
        <v>0</v>
      </c>
      <c r="AA22" s="73">
        <f t="shared" si="6"/>
        <v>0</v>
      </c>
      <c r="AB22" s="73">
        <f t="shared" si="7"/>
        <v>0</v>
      </c>
      <c r="AC22" s="73">
        <f>IF(K22="","",X22*THAM_SO!$B$2+Y22*THAM_SO!$B$3+Z22*THAM_SO!$B$4+AA22*THAM_SO!$B$5+AB22*THAM_SO!$B$6)</f>
        <v>0.07398568019</v>
      </c>
      <c r="AD22" s="75">
        <f t="shared" si="8"/>
        <v>470</v>
      </c>
      <c r="AE22" s="76"/>
      <c r="AF22" s="78"/>
      <c r="AG22" s="78"/>
      <c r="AH22" s="78"/>
      <c r="AI22" s="78"/>
      <c r="AJ22" s="78"/>
      <c r="AK22" s="78"/>
      <c r="AL22" s="78"/>
    </row>
    <row r="23" ht="13.5" customHeight="1">
      <c r="A23" s="20">
        <v>18.0</v>
      </c>
      <c r="B23" s="20" t="s">
        <v>14</v>
      </c>
      <c r="C23" s="20" t="s">
        <v>25</v>
      </c>
      <c r="D23" s="67">
        <v>3.0</v>
      </c>
      <c r="E23" s="80"/>
      <c r="F23" s="76"/>
      <c r="G23" s="76"/>
      <c r="H23" s="76"/>
      <c r="I23" s="76"/>
      <c r="J23" s="76"/>
      <c r="K23" s="81"/>
      <c r="L23" s="81"/>
      <c r="M23" s="71">
        <f t="shared" si="1"/>
        <v>0</v>
      </c>
      <c r="N23" s="81"/>
      <c r="O23" s="72">
        <f t="shared" si="2"/>
        <v>0</v>
      </c>
      <c r="P23" s="76"/>
      <c r="Q23" s="76"/>
      <c r="R23" s="72">
        <f t="shared" si="3"/>
        <v>0</v>
      </c>
      <c r="S23" s="76"/>
      <c r="T23" s="76"/>
      <c r="U23" s="76"/>
      <c r="V23" s="76"/>
      <c r="W23" s="76"/>
      <c r="X23" s="73" t="str">
        <f t="shared" si="9"/>
        <v/>
      </c>
      <c r="Y23" s="73" t="str">
        <f>IF(K23="","",IF(THAM_SO!$B$7="Ưu tiên tỷ lệ trực tuyến thấp",(1-M23)*100,M23*100))</f>
        <v/>
      </c>
      <c r="Z23" s="73" t="str">
        <f t="shared" si="5"/>
        <v/>
      </c>
      <c r="AA23" s="73" t="str">
        <f t="shared" si="6"/>
        <v/>
      </c>
      <c r="AB23" s="73" t="str">
        <f t="shared" si="7"/>
        <v/>
      </c>
      <c r="AC23" s="73" t="str">
        <f>IF(K23="","",X23*THAM_SO!$B$2+Y23*THAM_SO!$B$3+Z23*THAM_SO!$B$4+AA23*THAM_SO!$B$5+AB23*THAM_SO!$B$6)</f>
        <v/>
      </c>
      <c r="AD23" s="75" t="str">
        <f t="shared" si="8"/>
        <v/>
      </c>
      <c r="AE23" s="76"/>
      <c r="AF23" s="78"/>
      <c r="AG23" s="78"/>
      <c r="AH23" s="78"/>
      <c r="AI23" s="78"/>
      <c r="AJ23" s="78"/>
      <c r="AK23" s="78"/>
      <c r="AL23" s="78"/>
    </row>
    <row r="24" ht="13.5" customHeight="1">
      <c r="A24" s="20">
        <v>19.0</v>
      </c>
      <c r="B24" s="20" t="s">
        <v>14</v>
      </c>
      <c r="C24" s="20" t="s">
        <v>25</v>
      </c>
      <c r="D24" s="67">
        <v>4.0</v>
      </c>
      <c r="E24" s="80"/>
      <c r="F24" s="76"/>
      <c r="G24" s="76"/>
      <c r="H24" s="76"/>
      <c r="I24" s="76"/>
      <c r="J24" s="76"/>
      <c r="K24" s="81"/>
      <c r="L24" s="81"/>
      <c r="M24" s="71">
        <f t="shared" si="1"/>
        <v>0</v>
      </c>
      <c r="N24" s="81"/>
      <c r="O24" s="72">
        <f t="shared" si="2"/>
        <v>0</v>
      </c>
      <c r="P24" s="76"/>
      <c r="Q24" s="76"/>
      <c r="R24" s="72">
        <f t="shared" si="3"/>
        <v>0</v>
      </c>
      <c r="S24" s="76"/>
      <c r="T24" s="76"/>
      <c r="U24" s="76"/>
      <c r="V24" s="76"/>
      <c r="W24" s="76"/>
      <c r="X24" s="73" t="str">
        <f t="shared" si="9"/>
        <v/>
      </c>
      <c r="Y24" s="73" t="str">
        <f>IF(K24="","",IF(THAM_SO!$B$7="Ưu tiên tỷ lệ trực tuyến thấp",(1-M24)*100,M24*100))</f>
        <v/>
      </c>
      <c r="Z24" s="73" t="str">
        <f t="shared" si="5"/>
        <v/>
      </c>
      <c r="AA24" s="73" t="str">
        <f t="shared" si="6"/>
        <v/>
      </c>
      <c r="AB24" s="73" t="str">
        <f t="shared" si="7"/>
        <v/>
      </c>
      <c r="AC24" s="73" t="str">
        <f>IF(K24="","",X24*THAM_SO!$B$2+Y24*THAM_SO!$B$3+Z24*THAM_SO!$B$4+AA24*THAM_SO!$B$5+AB24*THAM_SO!$B$6)</f>
        <v/>
      </c>
      <c r="AD24" s="75" t="str">
        <f t="shared" si="8"/>
        <v/>
      </c>
      <c r="AE24" s="76"/>
      <c r="AF24" s="78"/>
      <c r="AG24" s="78"/>
      <c r="AH24" s="78"/>
      <c r="AI24" s="78"/>
      <c r="AJ24" s="78"/>
      <c r="AK24" s="78"/>
      <c r="AL24" s="78"/>
    </row>
    <row r="25" ht="13.5" customHeight="1">
      <c r="A25" s="20">
        <v>20.0</v>
      </c>
      <c r="B25" s="20" t="s">
        <v>14</v>
      </c>
      <c r="C25" s="20" t="s">
        <v>25</v>
      </c>
      <c r="D25" s="67">
        <v>5.0</v>
      </c>
      <c r="E25" s="80"/>
      <c r="F25" s="76"/>
      <c r="G25" s="76"/>
      <c r="H25" s="76"/>
      <c r="I25" s="76"/>
      <c r="J25" s="76"/>
      <c r="K25" s="81"/>
      <c r="L25" s="81"/>
      <c r="M25" s="71">
        <f t="shared" si="1"/>
        <v>0</v>
      </c>
      <c r="N25" s="81"/>
      <c r="O25" s="72">
        <f t="shared" si="2"/>
        <v>0</v>
      </c>
      <c r="P25" s="76"/>
      <c r="Q25" s="76"/>
      <c r="R25" s="72">
        <f t="shared" si="3"/>
        <v>0</v>
      </c>
      <c r="S25" s="76"/>
      <c r="T25" s="76"/>
      <c r="U25" s="76"/>
      <c r="V25" s="76"/>
      <c r="W25" s="76"/>
      <c r="X25" s="73" t="str">
        <f t="shared" si="9"/>
        <v/>
      </c>
      <c r="Y25" s="73" t="str">
        <f>IF(K25="","",IF(THAM_SO!$B$7="Ưu tiên tỷ lệ trực tuyến thấp",(1-M25)*100,M25*100))</f>
        <v/>
      </c>
      <c r="Z25" s="73" t="str">
        <f t="shared" si="5"/>
        <v/>
      </c>
      <c r="AA25" s="73" t="str">
        <f t="shared" si="6"/>
        <v/>
      </c>
      <c r="AB25" s="73" t="str">
        <f t="shared" si="7"/>
        <v/>
      </c>
      <c r="AC25" s="73" t="str">
        <f>IF(K25="","",X25*THAM_SO!$B$2+Y25*THAM_SO!$B$3+Z25*THAM_SO!$B$4+AA25*THAM_SO!$B$5+AB25*THAM_SO!$B$6)</f>
        <v/>
      </c>
      <c r="AD25" s="75" t="str">
        <f t="shared" si="8"/>
        <v/>
      </c>
      <c r="AE25" s="76"/>
      <c r="AF25" s="78"/>
      <c r="AG25" s="78"/>
      <c r="AH25" s="78"/>
      <c r="AI25" s="78"/>
      <c r="AJ25" s="78"/>
      <c r="AK25" s="78"/>
      <c r="AL25" s="78"/>
    </row>
    <row r="26" ht="13.5" customHeight="1">
      <c r="A26" s="20">
        <v>21.0</v>
      </c>
      <c r="B26" s="20" t="s">
        <v>14</v>
      </c>
      <c r="C26" s="20" t="s">
        <v>29</v>
      </c>
      <c r="D26" s="67">
        <v>1.0</v>
      </c>
      <c r="E26" s="80"/>
      <c r="F26" s="76"/>
      <c r="G26" s="76"/>
      <c r="H26" s="76"/>
      <c r="I26" s="76"/>
      <c r="J26" s="76"/>
      <c r="K26" s="81"/>
      <c r="L26" s="81"/>
      <c r="M26" s="71">
        <f t="shared" si="1"/>
        <v>0</v>
      </c>
      <c r="N26" s="81"/>
      <c r="O26" s="72">
        <f t="shared" si="2"/>
        <v>0</v>
      </c>
      <c r="P26" s="76"/>
      <c r="Q26" s="76"/>
      <c r="R26" s="72">
        <f t="shared" si="3"/>
        <v>0</v>
      </c>
      <c r="S26" s="76"/>
      <c r="T26" s="76"/>
      <c r="U26" s="76"/>
      <c r="V26" s="76"/>
      <c r="W26" s="76"/>
      <c r="X26" s="73" t="str">
        <f t="shared" si="9"/>
        <v/>
      </c>
      <c r="Y26" s="73" t="str">
        <f>IF(K26="","",IF(THAM_SO!$B$7="Ưu tiên tỷ lệ trực tuyến thấp",(1-M26)*100,M26*100))</f>
        <v/>
      </c>
      <c r="Z26" s="73" t="str">
        <f t="shared" si="5"/>
        <v/>
      </c>
      <c r="AA26" s="73" t="str">
        <f t="shared" si="6"/>
        <v/>
      </c>
      <c r="AB26" s="73" t="str">
        <f t="shared" si="7"/>
        <v/>
      </c>
      <c r="AC26" s="73" t="str">
        <f>IF(K26="","",X26*THAM_SO!$B$2+Y26*THAM_SO!$B$3+Z26*THAM_SO!$B$4+AA26*THAM_SO!$B$5+AB26*THAM_SO!$B$6)</f>
        <v/>
      </c>
      <c r="AD26" s="75" t="str">
        <f t="shared" si="8"/>
        <v/>
      </c>
      <c r="AE26" s="76"/>
      <c r="AF26" s="78"/>
      <c r="AG26" s="78"/>
      <c r="AH26" s="78"/>
      <c r="AI26" s="78"/>
      <c r="AJ26" s="78"/>
      <c r="AK26" s="78"/>
      <c r="AL26" s="78"/>
    </row>
    <row r="27" ht="13.5" customHeight="1">
      <c r="A27" s="20">
        <v>22.0</v>
      </c>
      <c r="B27" s="20" t="s">
        <v>14</v>
      </c>
      <c r="C27" s="20" t="s">
        <v>29</v>
      </c>
      <c r="D27" s="67">
        <v>2.0</v>
      </c>
      <c r="E27" s="80"/>
      <c r="F27" s="76"/>
      <c r="G27" s="76"/>
      <c r="H27" s="76"/>
      <c r="I27" s="76"/>
      <c r="J27" s="76"/>
      <c r="K27" s="81"/>
      <c r="L27" s="81"/>
      <c r="M27" s="71">
        <f t="shared" si="1"/>
        <v>0</v>
      </c>
      <c r="N27" s="81"/>
      <c r="O27" s="72">
        <f t="shared" si="2"/>
        <v>0</v>
      </c>
      <c r="P27" s="76"/>
      <c r="Q27" s="76"/>
      <c r="R27" s="72">
        <f t="shared" si="3"/>
        <v>0</v>
      </c>
      <c r="S27" s="76"/>
      <c r="T27" s="76"/>
      <c r="U27" s="76"/>
      <c r="V27" s="76"/>
      <c r="W27" s="76"/>
      <c r="X27" s="73" t="str">
        <f t="shared" si="9"/>
        <v/>
      </c>
      <c r="Y27" s="73" t="str">
        <f>IF(K27="","",IF(THAM_SO!$B$7="Ưu tiên tỷ lệ trực tuyến thấp",(1-M27)*100,M27*100))</f>
        <v/>
      </c>
      <c r="Z27" s="73" t="str">
        <f t="shared" si="5"/>
        <v/>
      </c>
      <c r="AA27" s="73" t="str">
        <f t="shared" si="6"/>
        <v/>
      </c>
      <c r="AB27" s="73" t="str">
        <f t="shared" si="7"/>
        <v/>
      </c>
      <c r="AC27" s="73" t="str">
        <f>IF(K27="","",X27*THAM_SO!$B$2+Y27*THAM_SO!$B$3+Z27*THAM_SO!$B$4+AA27*THAM_SO!$B$5+AB27*THAM_SO!$B$6)</f>
        <v/>
      </c>
      <c r="AD27" s="75" t="str">
        <f t="shared" si="8"/>
        <v/>
      </c>
      <c r="AE27" s="76"/>
      <c r="AF27" s="78"/>
      <c r="AG27" s="78"/>
      <c r="AH27" s="78"/>
      <c r="AI27" s="78"/>
      <c r="AJ27" s="78"/>
      <c r="AK27" s="78"/>
      <c r="AL27" s="78"/>
    </row>
    <row r="28" ht="13.5" customHeight="1">
      <c r="A28" s="20">
        <v>23.0</v>
      </c>
      <c r="B28" s="20" t="s">
        <v>14</v>
      </c>
      <c r="C28" s="20" t="s">
        <v>29</v>
      </c>
      <c r="D28" s="67">
        <v>3.0</v>
      </c>
      <c r="E28" s="80"/>
      <c r="F28" s="76"/>
      <c r="G28" s="76"/>
      <c r="H28" s="76"/>
      <c r="I28" s="76"/>
      <c r="J28" s="76"/>
      <c r="K28" s="81"/>
      <c r="L28" s="81"/>
      <c r="M28" s="71">
        <f t="shared" si="1"/>
        <v>0</v>
      </c>
      <c r="N28" s="81"/>
      <c r="O28" s="72">
        <f t="shared" si="2"/>
        <v>0</v>
      </c>
      <c r="P28" s="76"/>
      <c r="Q28" s="76"/>
      <c r="R28" s="72">
        <f t="shared" si="3"/>
        <v>0</v>
      </c>
      <c r="S28" s="76"/>
      <c r="T28" s="76"/>
      <c r="U28" s="76"/>
      <c r="V28" s="76"/>
      <c r="W28" s="76"/>
      <c r="X28" s="73" t="str">
        <f t="shared" si="9"/>
        <v/>
      </c>
      <c r="Y28" s="73" t="str">
        <f>IF(K28="","",IF(THAM_SO!$B$7="Ưu tiên tỷ lệ trực tuyến thấp",(1-M28)*100,M28*100))</f>
        <v/>
      </c>
      <c r="Z28" s="73" t="str">
        <f t="shared" si="5"/>
        <v/>
      </c>
      <c r="AA28" s="73" t="str">
        <f t="shared" si="6"/>
        <v/>
      </c>
      <c r="AB28" s="73" t="str">
        <f t="shared" si="7"/>
        <v/>
      </c>
      <c r="AC28" s="73" t="str">
        <f>IF(K28="","",X28*THAM_SO!$B$2+Y28*THAM_SO!$B$3+Z28*THAM_SO!$B$4+AA28*THAM_SO!$B$5+AB28*THAM_SO!$B$6)</f>
        <v/>
      </c>
      <c r="AD28" s="75" t="str">
        <f t="shared" si="8"/>
        <v/>
      </c>
      <c r="AE28" s="76"/>
      <c r="AF28" s="78"/>
      <c r="AG28" s="78"/>
      <c r="AH28" s="78"/>
      <c r="AI28" s="78"/>
      <c r="AJ28" s="78"/>
      <c r="AK28" s="78"/>
      <c r="AL28" s="78"/>
    </row>
    <row r="29" ht="13.5" customHeight="1">
      <c r="A29" s="20">
        <v>24.0</v>
      </c>
      <c r="B29" s="20" t="s">
        <v>14</v>
      </c>
      <c r="C29" s="20" t="s">
        <v>29</v>
      </c>
      <c r="D29" s="67">
        <v>4.0</v>
      </c>
      <c r="E29" s="80"/>
      <c r="F29" s="76"/>
      <c r="G29" s="76"/>
      <c r="H29" s="76"/>
      <c r="I29" s="76"/>
      <c r="J29" s="76"/>
      <c r="K29" s="81"/>
      <c r="L29" s="81"/>
      <c r="M29" s="71">
        <f t="shared" si="1"/>
        <v>0</v>
      </c>
      <c r="N29" s="81"/>
      <c r="O29" s="72">
        <f t="shared" si="2"/>
        <v>0</v>
      </c>
      <c r="P29" s="76"/>
      <c r="Q29" s="76"/>
      <c r="R29" s="72">
        <f t="shared" si="3"/>
        <v>0</v>
      </c>
      <c r="S29" s="76"/>
      <c r="T29" s="76"/>
      <c r="U29" s="76"/>
      <c r="V29" s="76"/>
      <c r="W29" s="76"/>
      <c r="X29" s="73" t="str">
        <f t="shared" si="9"/>
        <v/>
      </c>
      <c r="Y29" s="73" t="str">
        <f>IF(K29="","",IF(THAM_SO!$B$7="Ưu tiên tỷ lệ trực tuyến thấp",(1-M29)*100,M29*100))</f>
        <v/>
      </c>
      <c r="Z29" s="73" t="str">
        <f t="shared" si="5"/>
        <v/>
      </c>
      <c r="AA29" s="73" t="str">
        <f t="shared" si="6"/>
        <v/>
      </c>
      <c r="AB29" s="73" t="str">
        <f t="shared" si="7"/>
        <v/>
      </c>
      <c r="AC29" s="73" t="str">
        <f>IF(K29="","",X29*THAM_SO!$B$2+Y29*THAM_SO!$B$3+Z29*THAM_SO!$B$4+AA29*THAM_SO!$B$5+AB29*THAM_SO!$B$6)</f>
        <v/>
      </c>
      <c r="AD29" s="75" t="str">
        <f t="shared" si="8"/>
        <v/>
      </c>
      <c r="AE29" s="76"/>
      <c r="AF29" s="78"/>
      <c r="AG29" s="78"/>
      <c r="AH29" s="78"/>
      <c r="AI29" s="78"/>
      <c r="AJ29" s="78"/>
      <c r="AK29" s="78"/>
      <c r="AL29" s="78"/>
    </row>
    <row r="30" ht="13.5" customHeight="1">
      <c r="A30" s="20">
        <v>25.0</v>
      </c>
      <c r="B30" s="20" t="s">
        <v>14</v>
      </c>
      <c r="C30" s="20" t="s">
        <v>29</v>
      </c>
      <c r="D30" s="67">
        <v>5.0</v>
      </c>
      <c r="E30" s="100"/>
      <c r="F30" s="101"/>
      <c r="G30" s="101"/>
      <c r="H30" s="101"/>
      <c r="I30" s="101"/>
      <c r="J30" s="76"/>
      <c r="K30" s="81"/>
      <c r="L30" s="81"/>
      <c r="M30" s="71">
        <f t="shared" si="1"/>
        <v>0</v>
      </c>
      <c r="N30" s="81"/>
      <c r="O30" s="72">
        <f t="shared" si="2"/>
        <v>0</v>
      </c>
      <c r="P30" s="76"/>
      <c r="Q30" s="76"/>
      <c r="R30" s="72">
        <f t="shared" si="3"/>
        <v>0</v>
      </c>
      <c r="S30" s="76"/>
      <c r="T30" s="76"/>
      <c r="U30" s="76"/>
      <c r="V30" s="76"/>
      <c r="W30" s="76"/>
      <c r="X30" s="73" t="str">
        <f t="shared" si="9"/>
        <v/>
      </c>
      <c r="Y30" s="73" t="str">
        <f>IF(K30="","",IF(THAM_SO!$B$7="Ưu tiên tỷ lệ trực tuyến thấp",(1-M30)*100,M30*100))</f>
        <v/>
      </c>
      <c r="Z30" s="73" t="str">
        <f t="shared" si="5"/>
        <v/>
      </c>
      <c r="AA30" s="73" t="str">
        <f t="shared" si="6"/>
        <v/>
      </c>
      <c r="AB30" s="73" t="str">
        <f t="shared" si="7"/>
        <v/>
      </c>
      <c r="AC30" s="73" t="str">
        <f>IF(K30="","",X30*THAM_SO!$B$2+Y30*THAM_SO!$B$3+Z30*THAM_SO!$B$4+AA30*THAM_SO!$B$5+AB30*THAM_SO!$B$6)</f>
        <v/>
      </c>
      <c r="AD30" s="75" t="str">
        <f t="shared" si="8"/>
        <v/>
      </c>
      <c r="AE30" s="76"/>
      <c r="AF30" s="78"/>
      <c r="AG30" s="78"/>
      <c r="AH30" s="78"/>
      <c r="AI30" s="78"/>
      <c r="AJ30" s="78"/>
      <c r="AK30" s="78"/>
      <c r="AL30" s="78"/>
    </row>
    <row r="31" ht="13.5" customHeight="1">
      <c r="A31" s="102">
        <v>26.0</v>
      </c>
      <c r="B31" s="102" t="s">
        <v>14</v>
      </c>
      <c r="C31" s="102" t="s">
        <v>33</v>
      </c>
      <c r="D31" s="103">
        <v>1.0</v>
      </c>
      <c r="E31" s="104" t="s">
        <v>407</v>
      </c>
      <c r="F31" s="105" t="s">
        <v>223</v>
      </c>
      <c r="G31" s="106" t="s">
        <v>225</v>
      </c>
      <c r="H31" s="105" t="s">
        <v>341</v>
      </c>
      <c r="I31" s="107" t="s">
        <v>408</v>
      </c>
      <c r="J31" s="108" t="s">
        <v>409</v>
      </c>
      <c r="K31" s="81">
        <f>651+1114</f>
        <v>1765</v>
      </c>
      <c r="L31" s="81">
        <f t="shared" ref="L31:L35" si="10">K31</f>
        <v>1765</v>
      </c>
      <c r="M31" s="109">
        <f t="shared" si="1"/>
        <v>1</v>
      </c>
      <c r="N31" s="70">
        <v>0.0</v>
      </c>
      <c r="O31" s="110">
        <f t="shared" si="2"/>
        <v>0</v>
      </c>
      <c r="P31" s="69">
        <v>3.0</v>
      </c>
      <c r="Q31" s="69">
        <v>2.0</v>
      </c>
      <c r="R31" s="110">
        <f t="shared" si="3"/>
        <v>0.6666666667</v>
      </c>
      <c r="S31" s="69" t="s">
        <v>410</v>
      </c>
      <c r="T31" s="69">
        <v>0.0</v>
      </c>
      <c r="U31" s="69" t="s">
        <v>411</v>
      </c>
      <c r="V31" s="69" t="s">
        <v>412</v>
      </c>
      <c r="W31" s="69" t="s">
        <v>413</v>
      </c>
      <c r="X31" s="111">
        <f t="shared" si="9"/>
        <v>12.03545857</v>
      </c>
      <c r="Y31" s="111">
        <f>IF(K31="","",IF(THAM_SO!$B$7="Ưu tiên tỷ lệ trực tuyến thấp",(1-M31)*100,M31*100))</f>
        <v>0</v>
      </c>
      <c r="Z31" s="111">
        <f t="shared" si="5"/>
        <v>66.66666667</v>
      </c>
      <c r="AA31" s="111">
        <f t="shared" si="6"/>
        <v>0</v>
      </c>
      <c r="AB31" s="111">
        <f t="shared" si="7"/>
        <v>0</v>
      </c>
      <c r="AC31" s="111">
        <f>IF(K31="","",X31*THAM_SO!$B$2+Y31*THAM_SO!$B$3+Z31*THAM_SO!$B$4+AA31*THAM_SO!$B$5+AB31*THAM_SO!$B$6)</f>
        <v>24.2124105</v>
      </c>
      <c r="AD31" s="76">
        <f t="shared" si="8"/>
        <v>102</v>
      </c>
      <c r="AE31" s="69" t="s">
        <v>414</v>
      </c>
      <c r="AF31" s="78"/>
      <c r="AG31" s="78"/>
      <c r="AH31" s="78"/>
      <c r="AI31" s="78"/>
      <c r="AJ31" s="78"/>
      <c r="AK31" s="78"/>
      <c r="AL31" s="78"/>
    </row>
    <row r="32" ht="13.5" customHeight="1">
      <c r="A32" s="102">
        <v>27.0</v>
      </c>
      <c r="B32" s="102" t="s">
        <v>14</v>
      </c>
      <c r="C32" s="102" t="s">
        <v>33</v>
      </c>
      <c r="D32" s="103">
        <v>2.0</v>
      </c>
      <c r="E32" s="104" t="s">
        <v>415</v>
      </c>
      <c r="F32" s="105" t="s">
        <v>416</v>
      </c>
      <c r="G32" s="106" t="s">
        <v>225</v>
      </c>
      <c r="H32" s="105" t="s">
        <v>417</v>
      </c>
      <c r="I32" s="107" t="s">
        <v>418</v>
      </c>
      <c r="J32" s="108" t="s">
        <v>409</v>
      </c>
      <c r="K32" s="81">
        <f>4+15</f>
        <v>19</v>
      </c>
      <c r="L32" s="81">
        <f t="shared" si="10"/>
        <v>19</v>
      </c>
      <c r="M32" s="109">
        <f t="shared" si="1"/>
        <v>1</v>
      </c>
      <c r="N32" s="70">
        <v>0.0</v>
      </c>
      <c r="O32" s="110">
        <f t="shared" si="2"/>
        <v>0</v>
      </c>
      <c r="P32" s="69">
        <v>5.0</v>
      </c>
      <c r="Q32" s="69">
        <v>2.0</v>
      </c>
      <c r="R32" s="110">
        <f t="shared" si="3"/>
        <v>0.4</v>
      </c>
      <c r="S32" s="69" t="s">
        <v>419</v>
      </c>
      <c r="T32" s="69">
        <v>5.0</v>
      </c>
      <c r="U32" s="69" t="s">
        <v>411</v>
      </c>
      <c r="V32" s="69" t="s">
        <v>412</v>
      </c>
      <c r="W32" s="69" t="s">
        <v>413</v>
      </c>
      <c r="X32" s="111">
        <f t="shared" si="9"/>
        <v>0.1295601773</v>
      </c>
      <c r="Y32" s="111">
        <f>IF(K32="","",IF(THAM_SO!$B$7="Ưu tiên tỷ lệ trực tuyến thấp",(1-M32)*100,M32*100))</f>
        <v>0</v>
      </c>
      <c r="Z32" s="111">
        <f t="shared" si="5"/>
        <v>40</v>
      </c>
      <c r="AA32" s="111">
        <f t="shared" si="6"/>
        <v>0</v>
      </c>
      <c r="AB32" s="111">
        <f t="shared" si="7"/>
        <v>100</v>
      </c>
      <c r="AC32" s="111">
        <f>IF(K32="","",X32*THAM_SO!$B$2+Y32*THAM_SO!$B$3+Z32*THAM_SO!$B$4+AA32*THAM_SO!$B$5+AB32*THAM_SO!$B$6)</f>
        <v>22.04534606</v>
      </c>
      <c r="AD32" s="76">
        <f t="shared" si="8"/>
        <v>110</v>
      </c>
      <c r="AE32" s="69" t="s">
        <v>414</v>
      </c>
      <c r="AF32" s="78"/>
      <c r="AG32" s="78"/>
      <c r="AH32" s="78"/>
      <c r="AI32" s="78"/>
      <c r="AJ32" s="78"/>
      <c r="AK32" s="78"/>
      <c r="AL32" s="78"/>
    </row>
    <row r="33" ht="13.5" customHeight="1">
      <c r="A33" s="102">
        <v>28.0</v>
      </c>
      <c r="B33" s="102" t="s">
        <v>14</v>
      </c>
      <c r="C33" s="102" t="s">
        <v>33</v>
      </c>
      <c r="D33" s="103">
        <v>3.0</v>
      </c>
      <c r="E33" s="104" t="s">
        <v>420</v>
      </c>
      <c r="F33" s="105" t="s">
        <v>421</v>
      </c>
      <c r="G33" s="112" t="s">
        <v>422</v>
      </c>
      <c r="H33" s="105" t="s">
        <v>417</v>
      </c>
      <c r="I33" s="107" t="s">
        <v>423</v>
      </c>
      <c r="J33" s="108" t="s">
        <v>409</v>
      </c>
      <c r="K33" s="81">
        <f>238+21</f>
        <v>259</v>
      </c>
      <c r="L33" s="81">
        <f t="shared" si="10"/>
        <v>259</v>
      </c>
      <c r="M33" s="109">
        <f t="shared" si="1"/>
        <v>1</v>
      </c>
      <c r="N33" s="70">
        <v>0.0</v>
      </c>
      <c r="O33" s="110">
        <f t="shared" si="2"/>
        <v>0</v>
      </c>
      <c r="P33" s="69">
        <v>3.0</v>
      </c>
      <c r="Q33" s="69">
        <v>0.0</v>
      </c>
      <c r="R33" s="110">
        <f t="shared" si="3"/>
        <v>0</v>
      </c>
      <c r="S33" s="76"/>
      <c r="T33" s="69">
        <v>5.0</v>
      </c>
      <c r="U33" s="69" t="s">
        <v>424</v>
      </c>
      <c r="V33" s="69" t="s">
        <v>425</v>
      </c>
      <c r="W33" s="69" t="s">
        <v>413</v>
      </c>
      <c r="X33" s="111">
        <f t="shared" si="9"/>
        <v>1.766109785</v>
      </c>
      <c r="Y33" s="111">
        <f>IF(K33="","",IF(THAM_SO!$B$7="Ưu tiên tỷ lệ trực tuyến thấp",(1-M33)*100,M33*100))</f>
        <v>0</v>
      </c>
      <c r="Z33" s="111">
        <f t="shared" si="5"/>
        <v>0</v>
      </c>
      <c r="AA33" s="111">
        <f t="shared" si="6"/>
        <v>0</v>
      </c>
      <c r="AB33" s="111">
        <f t="shared" si="7"/>
        <v>100</v>
      </c>
      <c r="AC33" s="111">
        <f>IF(K33="","",X33*THAM_SO!$B$2+Y33*THAM_SO!$B$3+Z33*THAM_SO!$B$4+AA33*THAM_SO!$B$5+AB33*THAM_SO!$B$6)</f>
        <v>10.61813842</v>
      </c>
      <c r="AD33" s="76">
        <f t="shared" si="8"/>
        <v>178</v>
      </c>
      <c r="AE33" s="69"/>
      <c r="AF33" s="78"/>
      <c r="AG33" s="78"/>
      <c r="AH33" s="78"/>
      <c r="AI33" s="78"/>
      <c r="AJ33" s="78"/>
      <c r="AK33" s="78"/>
      <c r="AL33" s="78"/>
    </row>
    <row r="34" ht="13.5" customHeight="1">
      <c r="A34" s="102">
        <v>29.0</v>
      </c>
      <c r="B34" s="102" t="s">
        <v>14</v>
      </c>
      <c r="C34" s="102" t="s">
        <v>33</v>
      </c>
      <c r="D34" s="103">
        <v>4.0</v>
      </c>
      <c r="E34" s="104" t="s">
        <v>426</v>
      </c>
      <c r="F34" s="113" t="s">
        <v>427</v>
      </c>
      <c r="G34" s="112" t="s">
        <v>428</v>
      </c>
      <c r="H34" s="105" t="s">
        <v>341</v>
      </c>
      <c r="I34" s="107" t="s">
        <v>429</v>
      </c>
      <c r="J34" s="108" t="s">
        <v>409</v>
      </c>
      <c r="K34" s="81">
        <f>5+6</f>
        <v>11</v>
      </c>
      <c r="L34" s="81">
        <f t="shared" si="10"/>
        <v>11</v>
      </c>
      <c r="M34" s="109">
        <f t="shared" si="1"/>
        <v>1</v>
      </c>
      <c r="N34" s="70">
        <v>0.0</v>
      </c>
      <c r="O34" s="110">
        <f t="shared" si="2"/>
        <v>0</v>
      </c>
      <c r="P34" s="69">
        <v>3.0</v>
      </c>
      <c r="Q34" s="69">
        <v>0.0</v>
      </c>
      <c r="R34" s="110">
        <f t="shared" si="3"/>
        <v>0</v>
      </c>
      <c r="S34" s="76"/>
      <c r="T34" s="69">
        <v>0.0</v>
      </c>
      <c r="U34" s="69" t="s">
        <v>359</v>
      </c>
      <c r="V34" s="69" t="s">
        <v>359</v>
      </c>
      <c r="W34" s="76"/>
      <c r="X34" s="111">
        <f t="shared" si="9"/>
        <v>0.0750085237</v>
      </c>
      <c r="Y34" s="111">
        <f>IF(K34="","",IF(THAM_SO!$B$7="Ưu tiên tỷ lệ trực tuyến thấp",(1-M34)*100,M34*100))</f>
        <v>0</v>
      </c>
      <c r="Z34" s="111">
        <f t="shared" si="5"/>
        <v>0</v>
      </c>
      <c r="AA34" s="111">
        <f t="shared" si="6"/>
        <v>0</v>
      </c>
      <c r="AB34" s="111">
        <f t="shared" si="7"/>
        <v>0</v>
      </c>
      <c r="AC34" s="111">
        <f>IF(K34="","",X34*THAM_SO!$B$2+Y34*THAM_SO!$B$3+Z34*THAM_SO!$B$4+AA34*THAM_SO!$B$5+AB34*THAM_SO!$B$6)</f>
        <v>0.02625298329</v>
      </c>
      <c r="AD34" s="76">
        <f t="shared" si="8"/>
        <v>475</v>
      </c>
      <c r="AE34" s="76"/>
      <c r="AF34" s="78"/>
      <c r="AG34" s="78"/>
      <c r="AH34" s="78"/>
      <c r="AI34" s="78"/>
      <c r="AJ34" s="78"/>
      <c r="AK34" s="78"/>
      <c r="AL34" s="78"/>
    </row>
    <row r="35" ht="13.5" customHeight="1">
      <c r="A35" s="102">
        <v>30.0</v>
      </c>
      <c r="B35" s="102" t="s">
        <v>14</v>
      </c>
      <c r="C35" s="102" t="s">
        <v>33</v>
      </c>
      <c r="D35" s="103">
        <v>5.0</v>
      </c>
      <c r="E35" s="104" t="s">
        <v>430</v>
      </c>
      <c r="F35" s="105" t="s">
        <v>431</v>
      </c>
      <c r="G35" s="106" t="s">
        <v>432</v>
      </c>
      <c r="H35" s="105" t="s">
        <v>341</v>
      </c>
      <c r="I35" s="107" t="s">
        <v>433</v>
      </c>
      <c r="J35" s="108" t="s">
        <v>409</v>
      </c>
      <c r="K35" s="114">
        <f>17+14</f>
        <v>31</v>
      </c>
      <c r="L35" s="114">
        <f t="shared" si="10"/>
        <v>31</v>
      </c>
      <c r="M35" s="109">
        <f t="shared" si="1"/>
        <v>1</v>
      </c>
      <c r="N35" s="70">
        <v>0.0</v>
      </c>
      <c r="O35" s="110">
        <f t="shared" si="2"/>
        <v>0</v>
      </c>
      <c r="P35" s="69">
        <v>4.0</v>
      </c>
      <c r="Q35" s="69">
        <v>1.0</v>
      </c>
      <c r="R35" s="110">
        <f t="shared" si="3"/>
        <v>0.25</v>
      </c>
      <c r="S35" s="69" t="s">
        <v>434</v>
      </c>
      <c r="T35" s="69">
        <v>0.0</v>
      </c>
      <c r="U35" s="69" t="s">
        <v>359</v>
      </c>
      <c r="V35" s="69" t="s">
        <v>359</v>
      </c>
      <c r="W35" s="76"/>
      <c r="X35" s="111">
        <f t="shared" si="9"/>
        <v>0.2113876577</v>
      </c>
      <c r="Y35" s="111">
        <f>IF(K35="","",IF(THAM_SO!$B$7="Ưu tiên tỷ lệ trực tuyến thấp",(1-M35)*100,M35*100))</f>
        <v>0</v>
      </c>
      <c r="Z35" s="111">
        <f t="shared" si="5"/>
        <v>25</v>
      </c>
      <c r="AA35" s="111">
        <f t="shared" si="6"/>
        <v>0</v>
      </c>
      <c r="AB35" s="111">
        <f t="shared" si="7"/>
        <v>0</v>
      </c>
      <c r="AC35" s="111">
        <f>IF(K35="","",X35*THAM_SO!$B$2+Y35*THAM_SO!$B$3+Z35*THAM_SO!$B$4+AA35*THAM_SO!$B$5+AB35*THAM_SO!$B$6)</f>
        <v>7.57398568</v>
      </c>
      <c r="AD35" s="76">
        <f t="shared" si="8"/>
        <v>207</v>
      </c>
      <c r="AE35" s="76"/>
      <c r="AF35" s="78"/>
      <c r="AG35" s="78"/>
      <c r="AH35" s="78"/>
      <c r="AI35" s="78"/>
      <c r="AJ35" s="78"/>
      <c r="AK35" s="78"/>
      <c r="AL35" s="78"/>
    </row>
    <row r="36" ht="13.5" customHeight="1">
      <c r="A36" s="20">
        <v>31.0</v>
      </c>
      <c r="B36" s="20" t="s">
        <v>14</v>
      </c>
      <c r="C36" s="20" t="s">
        <v>36</v>
      </c>
      <c r="D36" s="67">
        <v>1.0</v>
      </c>
      <c r="E36" s="115" t="s">
        <v>435</v>
      </c>
      <c r="F36" s="116" t="s">
        <v>438</v>
      </c>
      <c r="G36" s="117" t="s">
        <v>439</v>
      </c>
      <c r="H36" s="105" t="s">
        <v>341</v>
      </c>
      <c r="I36" s="118" t="s">
        <v>408</v>
      </c>
      <c r="J36" s="120" t="s">
        <v>440</v>
      </c>
      <c r="K36" s="121">
        <v>52.0</v>
      </c>
      <c r="L36" s="121">
        <v>52.0</v>
      </c>
      <c r="M36" s="123">
        <f t="shared" si="1"/>
        <v>1</v>
      </c>
      <c r="N36" s="70">
        <v>0.0</v>
      </c>
      <c r="O36" s="72">
        <f t="shared" si="2"/>
        <v>0</v>
      </c>
      <c r="P36" s="69">
        <v>8.0</v>
      </c>
      <c r="Q36" s="69">
        <v>1.0</v>
      </c>
      <c r="R36" s="72">
        <f t="shared" si="3"/>
        <v>0.125</v>
      </c>
      <c r="S36" s="69" t="s">
        <v>358</v>
      </c>
      <c r="T36" s="69">
        <v>0.0</v>
      </c>
      <c r="U36" s="69" t="s">
        <v>359</v>
      </c>
      <c r="V36" s="69" t="s">
        <v>359</v>
      </c>
      <c r="W36" s="76"/>
      <c r="X36" s="73">
        <f t="shared" si="9"/>
        <v>0.3545857484</v>
      </c>
      <c r="Y36" s="73">
        <f>IF(K36="","",IF(THAM_SO!$B$7="Ưu tiên tỷ lệ trực tuyến thấp",(1-M36)*100,M36*100))</f>
        <v>0</v>
      </c>
      <c r="Z36" s="73">
        <f t="shared" si="5"/>
        <v>12.5</v>
      </c>
      <c r="AA36" s="73">
        <f t="shared" si="6"/>
        <v>0</v>
      </c>
      <c r="AB36" s="73">
        <f t="shared" si="7"/>
        <v>0</v>
      </c>
      <c r="AC36" s="73">
        <f>IF(K36="","",X36*THAM_SO!$B$2+Y36*THAM_SO!$B$3+Z36*THAM_SO!$B$4+AA36*THAM_SO!$B$5+AB36*THAM_SO!$B$6)</f>
        <v>3.874105012</v>
      </c>
      <c r="AD36" s="75">
        <f t="shared" si="8"/>
        <v>284</v>
      </c>
      <c r="AE36" s="76"/>
      <c r="AF36" s="78"/>
      <c r="AG36" s="78"/>
      <c r="AH36" s="78"/>
      <c r="AI36" s="78"/>
      <c r="AJ36" s="78"/>
      <c r="AK36" s="78"/>
      <c r="AL36" s="78"/>
    </row>
    <row r="37" ht="13.5" customHeight="1">
      <c r="A37" s="20">
        <v>32.0</v>
      </c>
      <c r="B37" s="20" t="s">
        <v>14</v>
      </c>
      <c r="C37" s="20" t="s">
        <v>36</v>
      </c>
      <c r="D37" s="67">
        <v>2.0</v>
      </c>
      <c r="E37" s="127" t="s">
        <v>446</v>
      </c>
      <c r="F37" s="116" t="s">
        <v>447</v>
      </c>
      <c r="G37" s="117" t="s">
        <v>439</v>
      </c>
      <c r="H37" s="105" t="s">
        <v>341</v>
      </c>
      <c r="I37" s="118" t="s">
        <v>408</v>
      </c>
      <c r="J37" s="120" t="s">
        <v>440</v>
      </c>
      <c r="K37" s="121">
        <v>43.0</v>
      </c>
      <c r="L37" s="121">
        <v>43.0</v>
      </c>
      <c r="M37" s="123">
        <f t="shared" si="1"/>
        <v>1</v>
      </c>
      <c r="N37" s="70">
        <v>0.0</v>
      </c>
      <c r="O37" s="72">
        <f t="shared" si="2"/>
        <v>0</v>
      </c>
      <c r="P37" s="69">
        <v>4.0</v>
      </c>
      <c r="Q37" s="69">
        <v>1.0</v>
      </c>
      <c r="R37" s="72">
        <f t="shared" si="3"/>
        <v>0.25</v>
      </c>
      <c r="S37" s="69" t="s">
        <v>358</v>
      </c>
      <c r="T37" s="69">
        <v>0.0</v>
      </c>
      <c r="U37" s="69" t="s">
        <v>359</v>
      </c>
      <c r="V37" s="69" t="s">
        <v>359</v>
      </c>
      <c r="W37" s="76"/>
      <c r="X37" s="73">
        <f t="shared" si="9"/>
        <v>0.2932151381</v>
      </c>
      <c r="Y37" s="73">
        <f>IF(K37="","",IF(THAM_SO!$B$7="Ưu tiên tỷ lệ trực tuyến thấp",(1-M37)*100,M37*100))</f>
        <v>0</v>
      </c>
      <c r="Z37" s="73">
        <f t="shared" si="5"/>
        <v>25</v>
      </c>
      <c r="AA37" s="73">
        <f t="shared" si="6"/>
        <v>0</v>
      </c>
      <c r="AB37" s="73">
        <f t="shared" si="7"/>
        <v>0</v>
      </c>
      <c r="AC37" s="73">
        <f>IF(K37="","",X37*THAM_SO!$B$2+Y37*THAM_SO!$B$3+Z37*THAM_SO!$B$4+AA37*THAM_SO!$B$5+AB37*THAM_SO!$B$6)</f>
        <v>7.602625298</v>
      </c>
      <c r="AD37" s="75">
        <f t="shared" si="8"/>
        <v>206</v>
      </c>
      <c r="AE37" s="76"/>
      <c r="AF37" s="78"/>
      <c r="AG37" s="78"/>
      <c r="AH37" s="78"/>
      <c r="AI37" s="78"/>
      <c r="AJ37" s="78"/>
      <c r="AK37" s="78"/>
      <c r="AL37" s="78"/>
    </row>
    <row r="38" ht="13.5" customHeight="1">
      <c r="A38" s="20">
        <v>33.0</v>
      </c>
      <c r="B38" s="20" t="s">
        <v>14</v>
      </c>
      <c r="C38" s="20" t="s">
        <v>36</v>
      </c>
      <c r="D38" s="67">
        <v>3.0</v>
      </c>
      <c r="E38" s="127" t="s">
        <v>448</v>
      </c>
      <c r="F38" s="116" t="s">
        <v>449</v>
      </c>
      <c r="G38" s="117" t="s">
        <v>450</v>
      </c>
      <c r="H38" s="105" t="s">
        <v>341</v>
      </c>
      <c r="I38" s="118" t="s">
        <v>408</v>
      </c>
      <c r="J38" s="120" t="s">
        <v>440</v>
      </c>
      <c r="K38" s="121">
        <v>54.0</v>
      </c>
      <c r="L38" s="121">
        <v>54.0</v>
      </c>
      <c r="M38" s="123">
        <f t="shared" si="1"/>
        <v>1</v>
      </c>
      <c r="N38" s="70">
        <v>0.0</v>
      </c>
      <c r="O38" s="72">
        <f t="shared" si="2"/>
        <v>0</v>
      </c>
      <c r="P38" s="69">
        <v>1.0</v>
      </c>
      <c r="Q38" s="69">
        <v>1.0</v>
      </c>
      <c r="R38" s="72">
        <f t="shared" si="3"/>
        <v>1</v>
      </c>
      <c r="S38" s="69" t="s">
        <v>358</v>
      </c>
      <c r="T38" s="69">
        <v>0.0</v>
      </c>
      <c r="U38" s="69" t="s">
        <v>359</v>
      </c>
      <c r="V38" s="69" t="s">
        <v>359</v>
      </c>
      <c r="W38" s="76"/>
      <c r="X38" s="73">
        <f t="shared" si="9"/>
        <v>0.3682236618</v>
      </c>
      <c r="Y38" s="73">
        <f>IF(K38="","",IF(THAM_SO!$B$7="Ưu tiên tỷ lệ trực tuyến thấp",(1-M38)*100,M38*100))</f>
        <v>0</v>
      </c>
      <c r="Z38" s="73">
        <f t="shared" si="5"/>
        <v>100</v>
      </c>
      <c r="AA38" s="73">
        <f t="shared" si="6"/>
        <v>0</v>
      </c>
      <c r="AB38" s="73">
        <f t="shared" si="7"/>
        <v>0</v>
      </c>
      <c r="AC38" s="73">
        <f>IF(K38="","",X38*THAM_SO!$B$2+Y38*THAM_SO!$B$3+Z38*THAM_SO!$B$4+AA38*THAM_SO!$B$5+AB38*THAM_SO!$B$6)</f>
        <v>30.12887828</v>
      </c>
      <c r="AD38" s="75">
        <f t="shared" si="8"/>
        <v>90</v>
      </c>
      <c r="AE38" s="76"/>
      <c r="AF38" s="78"/>
      <c r="AG38" s="78"/>
      <c r="AH38" s="78"/>
      <c r="AI38" s="78"/>
      <c r="AJ38" s="78"/>
      <c r="AK38" s="78"/>
      <c r="AL38" s="78"/>
    </row>
    <row r="39" ht="13.5" customHeight="1">
      <c r="A39" s="20">
        <v>34.0</v>
      </c>
      <c r="B39" s="20" t="s">
        <v>14</v>
      </c>
      <c r="C39" s="20" t="s">
        <v>36</v>
      </c>
      <c r="D39" s="67">
        <v>4.0</v>
      </c>
      <c r="E39" s="127" t="s">
        <v>451</v>
      </c>
      <c r="F39" s="116" t="s">
        <v>452</v>
      </c>
      <c r="G39" s="117" t="s">
        <v>450</v>
      </c>
      <c r="H39" s="105" t="s">
        <v>341</v>
      </c>
      <c r="I39" s="118" t="s">
        <v>408</v>
      </c>
      <c r="J39" s="120" t="s">
        <v>440</v>
      </c>
      <c r="K39" s="121">
        <v>408.0</v>
      </c>
      <c r="L39" s="121">
        <v>408.0</v>
      </c>
      <c r="M39" s="123">
        <f t="shared" si="1"/>
        <v>1</v>
      </c>
      <c r="N39" s="70">
        <v>0.0</v>
      </c>
      <c r="O39" s="72">
        <f t="shared" si="2"/>
        <v>0</v>
      </c>
      <c r="P39" s="69">
        <v>2.0</v>
      </c>
      <c r="Q39" s="69">
        <v>1.0</v>
      </c>
      <c r="R39" s="72">
        <f t="shared" si="3"/>
        <v>0.5</v>
      </c>
      <c r="S39" s="69" t="s">
        <v>358</v>
      </c>
      <c r="T39" s="69">
        <v>0.0</v>
      </c>
      <c r="U39" s="69" t="s">
        <v>359</v>
      </c>
      <c r="V39" s="69" t="s">
        <v>359</v>
      </c>
      <c r="W39" s="76"/>
      <c r="X39" s="73">
        <f t="shared" si="9"/>
        <v>2.782134333</v>
      </c>
      <c r="Y39" s="73">
        <f>IF(K39="","",IF(THAM_SO!$B$7="Ưu tiên tỷ lệ trực tuyến thấp",(1-M39)*100,M39*100))</f>
        <v>0</v>
      </c>
      <c r="Z39" s="73">
        <f t="shared" si="5"/>
        <v>50</v>
      </c>
      <c r="AA39" s="73">
        <f t="shared" si="6"/>
        <v>0</v>
      </c>
      <c r="AB39" s="73">
        <f t="shared" si="7"/>
        <v>0</v>
      </c>
      <c r="AC39" s="73">
        <f>IF(K39="","",X39*THAM_SO!$B$2+Y39*THAM_SO!$B$3+Z39*THAM_SO!$B$4+AA39*THAM_SO!$B$5+AB39*THAM_SO!$B$6)</f>
        <v>15.97374702</v>
      </c>
      <c r="AD39" s="75">
        <f t="shared" si="8"/>
        <v>145</v>
      </c>
      <c r="AE39" s="76"/>
      <c r="AF39" s="78"/>
      <c r="AG39" s="78"/>
      <c r="AH39" s="78"/>
      <c r="AI39" s="78"/>
      <c r="AJ39" s="78"/>
      <c r="AK39" s="78"/>
      <c r="AL39" s="78"/>
    </row>
    <row r="40" ht="13.5" customHeight="1">
      <c r="A40" s="20">
        <v>35.0</v>
      </c>
      <c r="B40" s="20" t="s">
        <v>14</v>
      </c>
      <c r="C40" s="20" t="s">
        <v>36</v>
      </c>
      <c r="D40" s="67">
        <v>5.0</v>
      </c>
      <c r="E40" s="134" t="s">
        <v>455</v>
      </c>
      <c r="F40" s="116" t="s">
        <v>457</v>
      </c>
      <c r="G40" s="117" t="s">
        <v>450</v>
      </c>
      <c r="H40" s="105" t="s">
        <v>341</v>
      </c>
      <c r="I40" s="118" t="s">
        <v>408</v>
      </c>
      <c r="J40" s="120" t="s">
        <v>440</v>
      </c>
      <c r="K40" s="121">
        <v>360.0</v>
      </c>
      <c r="L40" s="121">
        <v>360.0</v>
      </c>
      <c r="M40" s="123">
        <f t="shared" si="1"/>
        <v>1</v>
      </c>
      <c r="N40" s="70">
        <v>0.0</v>
      </c>
      <c r="O40" s="72">
        <f t="shared" si="2"/>
        <v>0</v>
      </c>
      <c r="P40" s="69">
        <v>2.0</v>
      </c>
      <c r="Q40" s="69">
        <v>1.0</v>
      </c>
      <c r="R40" s="72">
        <f t="shared" si="3"/>
        <v>0.5</v>
      </c>
      <c r="S40" s="69" t="s">
        <v>358</v>
      </c>
      <c r="T40" s="69">
        <v>0.0</v>
      </c>
      <c r="U40" s="69" t="s">
        <v>359</v>
      </c>
      <c r="V40" s="69" t="s">
        <v>359</v>
      </c>
      <c r="W40" s="76"/>
      <c r="X40" s="73">
        <f t="shared" si="9"/>
        <v>2.454824412</v>
      </c>
      <c r="Y40" s="73">
        <f>IF(K40="","",IF(THAM_SO!$B$7="Ưu tiên tỷ lệ trực tuyến thấp",(1-M40)*100,M40*100))</f>
        <v>0</v>
      </c>
      <c r="Z40" s="73">
        <f t="shared" si="5"/>
        <v>50</v>
      </c>
      <c r="AA40" s="73">
        <f t="shared" si="6"/>
        <v>0</v>
      </c>
      <c r="AB40" s="73">
        <f t="shared" si="7"/>
        <v>0</v>
      </c>
      <c r="AC40" s="73">
        <f>IF(K40="","",X40*THAM_SO!$B$2+Y40*THAM_SO!$B$3+Z40*THAM_SO!$B$4+AA40*THAM_SO!$B$5+AB40*THAM_SO!$B$6)</f>
        <v>15.85918854</v>
      </c>
      <c r="AD40" s="75">
        <f t="shared" si="8"/>
        <v>147</v>
      </c>
      <c r="AE40" s="76"/>
      <c r="AF40" s="78"/>
      <c r="AG40" s="78"/>
      <c r="AH40" s="78"/>
      <c r="AI40" s="78"/>
      <c r="AJ40" s="78"/>
      <c r="AK40" s="78"/>
      <c r="AL40" s="78"/>
    </row>
    <row r="41" ht="13.5" customHeight="1">
      <c r="A41" s="20">
        <v>36.0</v>
      </c>
      <c r="B41" s="20" t="s">
        <v>14</v>
      </c>
      <c r="C41" s="20" t="s">
        <v>39</v>
      </c>
      <c r="D41" s="67">
        <v>1.0</v>
      </c>
      <c r="E41" s="68" t="s">
        <v>458</v>
      </c>
      <c r="F41" s="137" t="s">
        <v>459</v>
      </c>
      <c r="G41" s="69" t="s">
        <v>460</v>
      </c>
      <c r="H41" s="69" t="s">
        <v>417</v>
      </c>
      <c r="I41" s="118" t="s">
        <v>408</v>
      </c>
      <c r="J41" s="108" t="s">
        <v>461</v>
      </c>
      <c r="K41" s="138">
        <v>394.0</v>
      </c>
      <c r="L41" s="138">
        <v>394.0</v>
      </c>
      <c r="M41" s="71">
        <f t="shared" si="1"/>
        <v>1</v>
      </c>
      <c r="N41" s="70">
        <v>0.0</v>
      </c>
      <c r="O41" s="72">
        <f t="shared" si="2"/>
        <v>0</v>
      </c>
      <c r="P41" s="69">
        <v>2.0</v>
      </c>
      <c r="Q41" s="69">
        <v>0.0</v>
      </c>
      <c r="R41" s="72">
        <f t="shared" si="3"/>
        <v>0</v>
      </c>
      <c r="S41" s="69" t="s">
        <v>358</v>
      </c>
      <c r="T41" s="69">
        <v>0.0</v>
      </c>
      <c r="U41" s="69" t="s">
        <v>359</v>
      </c>
      <c r="V41" s="69" t="s">
        <v>359</v>
      </c>
      <c r="W41" s="76"/>
      <c r="X41" s="73">
        <f t="shared" si="9"/>
        <v>2.68666894</v>
      </c>
      <c r="Y41" s="73">
        <f>IF(K41="","",IF(THAM_SO!$B$7="Ưu tiên tỷ lệ trực tuyến thấp",(1-M41)*100,M41*100))</f>
        <v>0</v>
      </c>
      <c r="Z41" s="73">
        <f t="shared" si="5"/>
        <v>0</v>
      </c>
      <c r="AA41" s="73">
        <f t="shared" si="6"/>
        <v>0</v>
      </c>
      <c r="AB41" s="73">
        <f t="shared" si="7"/>
        <v>0</v>
      </c>
      <c r="AC41" s="73">
        <f>IF(K41="","",X41*THAM_SO!$B$2+Y41*THAM_SO!$B$3+Z41*THAM_SO!$B$4+AA41*THAM_SO!$B$5+AB41*THAM_SO!$B$6)</f>
        <v>0.9403341289</v>
      </c>
      <c r="AD41" s="75">
        <f t="shared" si="8"/>
        <v>410</v>
      </c>
      <c r="AE41" s="76"/>
      <c r="AF41" s="78"/>
      <c r="AG41" s="78"/>
      <c r="AH41" s="78"/>
      <c r="AI41" s="78"/>
      <c r="AJ41" s="78"/>
      <c r="AK41" s="78"/>
      <c r="AL41" s="78"/>
    </row>
    <row r="42" ht="13.5" customHeight="1">
      <c r="A42" s="20">
        <v>37.0</v>
      </c>
      <c r="B42" s="20" t="s">
        <v>14</v>
      </c>
      <c r="C42" s="20" t="s">
        <v>39</v>
      </c>
      <c r="D42" s="67">
        <v>2.0</v>
      </c>
      <c r="E42" s="68" t="s">
        <v>465</v>
      </c>
      <c r="F42" s="69" t="s">
        <v>466</v>
      </c>
      <c r="G42" s="69" t="s">
        <v>467</v>
      </c>
      <c r="H42" s="69" t="s">
        <v>341</v>
      </c>
      <c r="I42" s="118" t="s">
        <v>408</v>
      </c>
      <c r="J42" s="108" t="s">
        <v>461</v>
      </c>
      <c r="K42" s="70">
        <v>306.0</v>
      </c>
      <c r="L42" s="70">
        <v>306.0</v>
      </c>
      <c r="M42" s="71">
        <f t="shared" si="1"/>
        <v>1</v>
      </c>
      <c r="N42" s="70">
        <v>0.0</v>
      </c>
      <c r="O42" s="72">
        <f t="shared" si="2"/>
        <v>0</v>
      </c>
      <c r="P42" s="69">
        <v>20.0</v>
      </c>
      <c r="Q42" s="69">
        <v>0.0</v>
      </c>
      <c r="R42" s="72">
        <f t="shared" si="3"/>
        <v>0</v>
      </c>
      <c r="S42" s="69" t="s">
        <v>358</v>
      </c>
      <c r="T42" s="69">
        <v>0.0</v>
      </c>
      <c r="U42" s="69" t="s">
        <v>359</v>
      </c>
      <c r="V42" s="69" t="s">
        <v>359</v>
      </c>
      <c r="W42" s="76"/>
      <c r="X42" s="73">
        <f t="shared" si="9"/>
        <v>2.08660075</v>
      </c>
      <c r="Y42" s="73">
        <f>IF(K42="","",IF(THAM_SO!$B$7="Ưu tiên tỷ lệ trực tuyến thấp",(1-M42)*100,M42*100))</f>
        <v>0</v>
      </c>
      <c r="Z42" s="73">
        <f t="shared" si="5"/>
        <v>0</v>
      </c>
      <c r="AA42" s="73">
        <f t="shared" si="6"/>
        <v>0</v>
      </c>
      <c r="AB42" s="73">
        <f t="shared" si="7"/>
        <v>0</v>
      </c>
      <c r="AC42" s="73">
        <f>IF(K42="","",X42*THAM_SO!$B$2+Y42*THAM_SO!$B$3+Z42*THAM_SO!$B$4+AA42*THAM_SO!$B$5+AB42*THAM_SO!$B$6)</f>
        <v>0.7303102625</v>
      </c>
      <c r="AD42" s="75">
        <f t="shared" si="8"/>
        <v>430</v>
      </c>
      <c r="AE42" s="76"/>
      <c r="AF42" s="78"/>
      <c r="AG42" s="78"/>
      <c r="AH42" s="78"/>
      <c r="AI42" s="78"/>
      <c r="AJ42" s="78"/>
      <c r="AK42" s="78"/>
      <c r="AL42" s="78"/>
    </row>
    <row r="43" ht="13.5" customHeight="1">
      <c r="A43" s="20">
        <v>38.0</v>
      </c>
      <c r="B43" s="20" t="s">
        <v>14</v>
      </c>
      <c r="C43" s="20" t="s">
        <v>39</v>
      </c>
      <c r="D43" s="67">
        <v>3.0</v>
      </c>
      <c r="E43" s="68" t="s">
        <v>472</v>
      </c>
      <c r="F43" s="69" t="s">
        <v>473</v>
      </c>
      <c r="G43" s="69" t="s">
        <v>474</v>
      </c>
      <c r="H43" s="69" t="s">
        <v>341</v>
      </c>
      <c r="I43" s="118" t="s">
        <v>408</v>
      </c>
      <c r="J43" s="108" t="s">
        <v>461</v>
      </c>
      <c r="K43" s="70">
        <v>85.0</v>
      </c>
      <c r="L43" s="70">
        <v>85.0</v>
      </c>
      <c r="M43" s="71">
        <f t="shared" si="1"/>
        <v>1</v>
      </c>
      <c r="N43" s="70">
        <v>0.0</v>
      </c>
      <c r="O43" s="72">
        <f t="shared" si="2"/>
        <v>0</v>
      </c>
      <c r="P43" s="69">
        <v>4.0</v>
      </c>
      <c r="Q43" s="69">
        <v>0.0</v>
      </c>
      <c r="R43" s="72">
        <f t="shared" si="3"/>
        <v>0</v>
      </c>
      <c r="S43" s="69" t="s">
        <v>358</v>
      </c>
      <c r="T43" s="69">
        <v>0.0</v>
      </c>
      <c r="U43" s="69" t="s">
        <v>359</v>
      </c>
      <c r="V43" s="69" t="s">
        <v>359</v>
      </c>
      <c r="W43" s="76"/>
      <c r="X43" s="73">
        <f t="shared" si="9"/>
        <v>0.5796113195</v>
      </c>
      <c r="Y43" s="73">
        <f>IF(K43="","",IF(THAM_SO!$B$7="Ưu tiên tỷ lệ trực tuyến thấp",(1-M43)*100,M43*100))</f>
        <v>0</v>
      </c>
      <c r="Z43" s="73">
        <f t="shared" si="5"/>
        <v>0</v>
      </c>
      <c r="AA43" s="73">
        <f t="shared" si="6"/>
        <v>0</v>
      </c>
      <c r="AB43" s="73">
        <f t="shared" si="7"/>
        <v>0</v>
      </c>
      <c r="AC43" s="73">
        <f>IF(K43="","",X43*THAM_SO!$B$2+Y43*THAM_SO!$B$3+Z43*THAM_SO!$B$4+AA43*THAM_SO!$B$5+AB43*THAM_SO!$B$6)</f>
        <v>0.2028639618</v>
      </c>
      <c r="AD43" s="75">
        <f t="shared" si="8"/>
        <v>457</v>
      </c>
      <c r="AE43" s="76"/>
      <c r="AF43" s="78"/>
      <c r="AG43" s="78"/>
      <c r="AH43" s="78"/>
      <c r="AI43" s="78"/>
      <c r="AJ43" s="78"/>
      <c r="AK43" s="78"/>
      <c r="AL43" s="78"/>
    </row>
    <row r="44" ht="13.5" customHeight="1">
      <c r="A44" s="20">
        <v>39.0</v>
      </c>
      <c r="B44" s="20" t="s">
        <v>14</v>
      </c>
      <c r="C44" s="20" t="s">
        <v>39</v>
      </c>
      <c r="D44" s="67">
        <v>4.0</v>
      </c>
      <c r="E44" s="68" t="s">
        <v>480</v>
      </c>
      <c r="F44" s="69" t="s">
        <v>482</v>
      </c>
      <c r="G44" s="69" t="s">
        <v>467</v>
      </c>
      <c r="H44" s="69" t="s">
        <v>341</v>
      </c>
      <c r="I44" s="118" t="s">
        <v>408</v>
      </c>
      <c r="J44" s="108" t="s">
        <v>461</v>
      </c>
      <c r="K44" s="70">
        <v>133.0</v>
      </c>
      <c r="L44" s="70">
        <v>133.0</v>
      </c>
      <c r="M44" s="71">
        <f t="shared" si="1"/>
        <v>1</v>
      </c>
      <c r="N44" s="70">
        <v>0.0</v>
      </c>
      <c r="O44" s="72">
        <f t="shared" si="2"/>
        <v>0</v>
      </c>
      <c r="P44" s="69">
        <v>5.0</v>
      </c>
      <c r="Q44" s="69">
        <v>0.0</v>
      </c>
      <c r="R44" s="72">
        <f t="shared" si="3"/>
        <v>0</v>
      </c>
      <c r="S44" s="69" t="s">
        <v>358</v>
      </c>
      <c r="T44" s="69">
        <v>0.0</v>
      </c>
      <c r="U44" s="69" t="s">
        <v>359</v>
      </c>
      <c r="V44" s="69" t="s">
        <v>359</v>
      </c>
      <c r="W44" s="76"/>
      <c r="X44" s="73">
        <f t="shared" si="9"/>
        <v>0.9069212411</v>
      </c>
      <c r="Y44" s="73">
        <f>IF(K44="","",IF(THAM_SO!$B$7="Ưu tiên tỷ lệ trực tuyến thấp",(1-M44)*100,M44*100))</f>
        <v>0</v>
      </c>
      <c r="Z44" s="73">
        <f t="shared" si="5"/>
        <v>0</v>
      </c>
      <c r="AA44" s="73">
        <f t="shared" si="6"/>
        <v>0</v>
      </c>
      <c r="AB44" s="73">
        <f t="shared" si="7"/>
        <v>0</v>
      </c>
      <c r="AC44" s="73">
        <f>IF(K44="","",X44*THAM_SO!$B$2+Y44*THAM_SO!$B$3+Z44*THAM_SO!$B$4+AA44*THAM_SO!$B$5+AB44*THAM_SO!$B$6)</f>
        <v>0.3174224344</v>
      </c>
      <c r="AD44" s="75">
        <f t="shared" si="8"/>
        <v>454</v>
      </c>
      <c r="AE44" s="76"/>
      <c r="AF44" s="78"/>
      <c r="AG44" s="78"/>
      <c r="AH44" s="78"/>
      <c r="AI44" s="78"/>
      <c r="AJ44" s="78"/>
      <c r="AK44" s="78"/>
      <c r="AL44" s="78"/>
    </row>
    <row r="45" ht="13.5" customHeight="1">
      <c r="A45" s="20">
        <v>40.0</v>
      </c>
      <c r="B45" s="20" t="s">
        <v>14</v>
      </c>
      <c r="C45" s="20" t="s">
        <v>39</v>
      </c>
      <c r="D45" s="67">
        <v>5.0</v>
      </c>
      <c r="E45" s="158" t="s">
        <v>490</v>
      </c>
      <c r="F45" s="160" t="s">
        <v>493</v>
      </c>
      <c r="G45" s="160" t="s">
        <v>467</v>
      </c>
      <c r="H45" s="69" t="s">
        <v>341</v>
      </c>
      <c r="I45" s="118" t="s">
        <v>408</v>
      </c>
      <c r="J45" s="108" t="s">
        <v>461</v>
      </c>
      <c r="K45" s="70">
        <v>44.0</v>
      </c>
      <c r="L45" s="70">
        <v>44.0</v>
      </c>
      <c r="M45" s="71">
        <f t="shared" si="1"/>
        <v>1</v>
      </c>
      <c r="N45" s="70">
        <v>0.0</v>
      </c>
      <c r="O45" s="72">
        <f t="shared" si="2"/>
        <v>0</v>
      </c>
      <c r="P45" s="69">
        <v>15.0</v>
      </c>
      <c r="Q45" s="69">
        <v>0.0</v>
      </c>
      <c r="R45" s="72">
        <f t="shared" si="3"/>
        <v>0</v>
      </c>
      <c r="S45" s="69" t="s">
        <v>358</v>
      </c>
      <c r="T45" s="69">
        <v>0.0</v>
      </c>
      <c r="U45" s="69" t="s">
        <v>359</v>
      </c>
      <c r="V45" s="69" t="s">
        <v>359</v>
      </c>
      <c r="W45" s="76"/>
      <c r="X45" s="73">
        <f t="shared" si="9"/>
        <v>0.3000340948</v>
      </c>
      <c r="Y45" s="73">
        <f>IF(K45="","",IF(THAM_SO!$B$7="Ưu tiên tỷ lệ trực tuyến thấp",(1-M45)*100,M45*100))</f>
        <v>0</v>
      </c>
      <c r="Z45" s="73">
        <f t="shared" si="5"/>
        <v>0</v>
      </c>
      <c r="AA45" s="73">
        <f t="shared" si="6"/>
        <v>0</v>
      </c>
      <c r="AB45" s="73">
        <f t="shared" si="7"/>
        <v>0</v>
      </c>
      <c r="AC45" s="73">
        <f>IF(K45="","",X45*THAM_SO!$B$2+Y45*THAM_SO!$B$3+Z45*THAM_SO!$B$4+AA45*THAM_SO!$B$5+AB45*THAM_SO!$B$6)</f>
        <v>0.1050119332</v>
      </c>
      <c r="AD45" s="75">
        <f t="shared" si="8"/>
        <v>465</v>
      </c>
      <c r="AE45" s="76"/>
      <c r="AF45" s="78"/>
      <c r="AG45" s="78"/>
      <c r="AH45" s="78"/>
      <c r="AI45" s="78"/>
      <c r="AJ45" s="78"/>
      <c r="AK45" s="78"/>
      <c r="AL45" s="78"/>
    </row>
    <row r="46" ht="13.5" customHeight="1">
      <c r="A46" s="20">
        <v>41.0</v>
      </c>
      <c r="B46" s="20" t="s">
        <v>14</v>
      </c>
      <c r="C46" s="20" t="s">
        <v>41</v>
      </c>
      <c r="D46" s="67">
        <v>1.0</v>
      </c>
      <c r="E46" s="168" t="s">
        <v>506</v>
      </c>
      <c r="F46" s="169" t="s">
        <v>507</v>
      </c>
      <c r="G46" s="170" t="s">
        <v>508</v>
      </c>
      <c r="H46" s="108" t="s">
        <v>341</v>
      </c>
      <c r="I46" s="118" t="s">
        <v>408</v>
      </c>
      <c r="J46" s="69" t="s">
        <v>510</v>
      </c>
      <c r="K46" s="70">
        <v>115.0</v>
      </c>
      <c r="L46" s="70">
        <v>115.0</v>
      </c>
      <c r="M46" s="71">
        <f t="shared" si="1"/>
        <v>1</v>
      </c>
      <c r="N46" s="70">
        <v>0.0</v>
      </c>
      <c r="O46" s="72">
        <f t="shared" si="2"/>
        <v>0</v>
      </c>
      <c r="P46" s="76"/>
      <c r="Q46" s="76"/>
      <c r="R46" s="72">
        <f t="shared" si="3"/>
        <v>0</v>
      </c>
      <c r="S46" s="76"/>
      <c r="T46" s="76"/>
      <c r="U46" s="76"/>
      <c r="V46" s="76"/>
      <c r="W46" s="76"/>
      <c r="X46" s="73">
        <f t="shared" si="9"/>
        <v>0.7841800205</v>
      </c>
      <c r="Y46" s="73">
        <f>IF(K46="","",IF(THAM_SO!$B$7="Ưu tiên tỷ lệ trực tuyến thấp",(1-M46)*100,M46*100))</f>
        <v>0</v>
      </c>
      <c r="Z46" s="73">
        <f t="shared" si="5"/>
        <v>0</v>
      </c>
      <c r="AA46" s="73">
        <f t="shared" si="6"/>
        <v>0</v>
      </c>
      <c r="AB46" s="73">
        <f t="shared" si="7"/>
        <v>0</v>
      </c>
      <c r="AC46" s="73">
        <f>IF(K46="","",X46*THAM_SO!$B$2+Y46*THAM_SO!$B$3+Z46*THAM_SO!$B$4+AA46*THAM_SO!$B$5+AB46*THAM_SO!$B$6)</f>
        <v>0.2744630072</v>
      </c>
      <c r="AD46" s="75">
        <f t="shared" si="8"/>
        <v>456</v>
      </c>
      <c r="AE46" s="76"/>
      <c r="AF46" s="78"/>
      <c r="AG46" s="78"/>
      <c r="AH46" s="78"/>
      <c r="AI46" s="78"/>
      <c r="AJ46" s="78"/>
      <c r="AK46" s="78"/>
      <c r="AL46" s="78"/>
    </row>
    <row r="47" ht="13.5" customHeight="1">
      <c r="A47" s="20">
        <v>42.0</v>
      </c>
      <c r="B47" s="20" t="s">
        <v>14</v>
      </c>
      <c r="C47" s="20" t="s">
        <v>41</v>
      </c>
      <c r="D47" s="67">
        <v>2.0</v>
      </c>
      <c r="E47" s="184" t="s">
        <v>525</v>
      </c>
      <c r="F47" s="169" t="s">
        <v>526</v>
      </c>
      <c r="G47" s="170" t="s">
        <v>527</v>
      </c>
      <c r="H47" s="69" t="s">
        <v>341</v>
      </c>
      <c r="I47" s="118" t="s">
        <v>408</v>
      </c>
      <c r="J47" s="69" t="s">
        <v>510</v>
      </c>
      <c r="K47" s="186">
        <v>323.0</v>
      </c>
      <c r="L47" s="186">
        <v>323.0</v>
      </c>
      <c r="M47" s="71">
        <f t="shared" si="1"/>
        <v>1</v>
      </c>
      <c r="N47" s="70">
        <v>0.0</v>
      </c>
      <c r="O47" s="72">
        <f t="shared" si="2"/>
        <v>0</v>
      </c>
      <c r="P47" s="76"/>
      <c r="Q47" s="76"/>
      <c r="R47" s="72">
        <f t="shared" si="3"/>
        <v>0</v>
      </c>
      <c r="S47" s="76"/>
      <c r="T47" s="76"/>
      <c r="U47" s="76"/>
      <c r="V47" s="76"/>
      <c r="W47" s="76"/>
      <c r="X47" s="73">
        <f t="shared" si="9"/>
        <v>2.202523014</v>
      </c>
      <c r="Y47" s="73">
        <f>IF(K47="","",IF(THAM_SO!$B$7="Ưu tiên tỷ lệ trực tuyến thấp",(1-M47)*100,M47*100))</f>
        <v>0</v>
      </c>
      <c r="Z47" s="73">
        <f t="shared" si="5"/>
        <v>0</v>
      </c>
      <c r="AA47" s="73">
        <f t="shared" si="6"/>
        <v>0</v>
      </c>
      <c r="AB47" s="73">
        <f t="shared" si="7"/>
        <v>0</v>
      </c>
      <c r="AC47" s="73">
        <f>IF(K47="","",X47*THAM_SO!$B$2+Y47*THAM_SO!$B$3+Z47*THAM_SO!$B$4+AA47*THAM_SO!$B$5+AB47*THAM_SO!$B$6)</f>
        <v>0.7708830549</v>
      </c>
      <c r="AD47" s="75">
        <f t="shared" si="8"/>
        <v>426</v>
      </c>
      <c r="AE47" s="76"/>
      <c r="AF47" s="78"/>
      <c r="AG47" s="78"/>
      <c r="AH47" s="78"/>
      <c r="AI47" s="78"/>
      <c r="AJ47" s="78"/>
      <c r="AK47" s="78"/>
      <c r="AL47" s="78"/>
    </row>
    <row r="48" ht="13.5" customHeight="1">
      <c r="A48" s="20">
        <v>43.0</v>
      </c>
      <c r="B48" s="20" t="s">
        <v>14</v>
      </c>
      <c r="C48" s="20" t="s">
        <v>41</v>
      </c>
      <c r="D48" s="67">
        <v>3.0</v>
      </c>
      <c r="E48" s="168" t="s">
        <v>538</v>
      </c>
      <c r="F48" s="169" t="s">
        <v>540</v>
      </c>
      <c r="G48" s="170" t="s">
        <v>542</v>
      </c>
      <c r="H48" s="69" t="s">
        <v>341</v>
      </c>
      <c r="I48" s="118" t="s">
        <v>408</v>
      </c>
      <c r="J48" s="69" t="s">
        <v>510</v>
      </c>
      <c r="K48" s="186">
        <v>829.0</v>
      </c>
      <c r="L48" s="186">
        <v>829.0</v>
      </c>
      <c r="M48" s="71">
        <f t="shared" si="1"/>
        <v>1</v>
      </c>
      <c r="N48" s="70">
        <v>0.0</v>
      </c>
      <c r="O48" s="72">
        <f t="shared" si="2"/>
        <v>0</v>
      </c>
      <c r="P48" s="76"/>
      <c r="Q48" s="76"/>
      <c r="R48" s="72">
        <f t="shared" si="3"/>
        <v>0</v>
      </c>
      <c r="S48" s="76"/>
      <c r="T48" s="76"/>
      <c r="U48" s="76"/>
      <c r="V48" s="76"/>
      <c r="W48" s="76"/>
      <c r="X48" s="73">
        <f t="shared" si="9"/>
        <v>5.652915104</v>
      </c>
      <c r="Y48" s="73">
        <f>IF(K48="","",IF(THAM_SO!$B$7="Ưu tiên tỷ lệ trực tuyến thấp",(1-M48)*100,M48*100))</f>
        <v>0</v>
      </c>
      <c r="Z48" s="73">
        <f t="shared" si="5"/>
        <v>0</v>
      </c>
      <c r="AA48" s="73">
        <f t="shared" si="6"/>
        <v>0</v>
      </c>
      <c r="AB48" s="73">
        <f t="shared" si="7"/>
        <v>0</v>
      </c>
      <c r="AC48" s="73">
        <f>IF(K48="","",X48*THAM_SO!$B$2+Y48*THAM_SO!$B$3+Z48*THAM_SO!$B$4+AA48*THAM_SO!$B$5+AB48*THAM_SO!$B$6)</f>
        <v>1.978520286</v>
      </c>
      <c r="AD48" s="75">
        <f t="shared" si="8"/>
        <v>373</v>
      </c>
      <c r="AE48" s="76"/>
      <c r="AF48" s="78"/>
      <c r="AG48" s="78"/>
      <c r="AH48" s="78"/>
      <c r="AI48" s="78"/>
      <c r="AJ48" s="78"/>
      <c r="AK48" s="78"/>
      <c r="AL48" s="78"/>
    </row>
    <row r="49" ht="13.5" customHeight="1">
      <c r="A49" s="20">
        <v>44.0</v>
      </c>
      <c r="B49" s="20" t="s">
        <v>14</v>
      </c>
      <c r="C49" s="20" t="s">
        <v>41</v>
      </c>
      <c r="D49" s="67">
        <v>4.0</v>
      </c>
      <c r="E49" s="168" t="s">
        <v>550</v>
      </c>
      <c r="F49" s="169" t="s">
        <v>551</v>
      </c>
      <c r="G49" s="170" t="s">
        <v>552</v>
      </c>
      <c r="H49" s="69" t="s">
        <v>341</v>
      </c>
      <c r="I49" s="118" t="s">
        <v>408</v>
      </c>
      <c r="J49" s="69" t="s">
        <v>510</v>
      </c>
      <c r="K49" s="186">
        <v>892.0</v>
      </c>
      <c r="L49" s="186">
        <v>892.0</v>
      </c>
      <c r="M49" s="71">
        <f t="shared" si="1"/>
        <v>1</v>
      </c>
      <c r="N49" s="70">
        <v>0.0</v>
      </c>
      <c r="O49" s="72">
        <f t="shared" si="2"/>
        <v>0</v>
      </c>
      <c r="P49" s="76"/>
      <c r="Q49" s="76"/>
      <c r="R49" s="72">
        <f t="shared" si="3"/>
        <v>0</v>
      </c>
      <c r="S49" s="76"/>
      <c r="T49" s="76"/>
      <c r="U49" s="76"/>
      <c r="V49" s="76"/>
      <c r="W49" s="76"/>
      <c r="X49" s="73">
        <f t="shared" si="9"/>
        <v>6.082509376</v>
      </c>
      <c r="Y49" s="73">
        <f>IF(K49="","",IF(THAM_SO!$B$7="Ưu tiên tỷ lệ trực tuyến thấp",(1-M49)*100,M49*100))</f>
        <v>0</v>
      </c>
      <c r="Z49" s="73">
        <f t="shared" si="5"/>
        <v>0</v>
      </c>
      <c r="AA49" s="73">
        <f t="shared" si="6"/>
        <v>0</v>
      </c>
      <c r="AB49" s="73">
        <f t="shared" si="7"/>
        <v>0</v>
      </c>
      <c r="AC49" s="73">
        <f>IF(K49="","",X49*THAM_SO!$B$2+Y49*THAM_SO!$B$3+Z49*THAM_SO!$B$4+AA49*THAM_SO!$B$5+AB49*THAM_SO!$B$6)</f>
        <v>2.128878282</v>
      </c>
      <c r="AD49" s="75">
        <f t="shared" si="8"/>
        <v>366</v>
      </c>
      <c r="AE49" s="76"/>
      <c r="AF49" s="78"/>
      <c r="AG49" s="78"/>
      <c r="AH49" s="78"/>
      <c r="AI49" s="78"/>
      <c r="AJ49" s="78"/>
      <c r="AK49" s="78"/>
      <c r="AL49" s="78"/>
    </row>
    <row r="50" ht="13.5" customHeight="1">
      <c r="A50" s="20">
        <v>45.0</v>
      </c>
      <c r="B50" s="20" t="s">
        <v>14</v>
      </c>
      <c r="C50" s="20" t="s">
        <v>41</v>
      </c>
      <c r="D50" s="67">
        <v>5.0</v>
      </c>
      <c r="E50" s="168" t="s">
        <v>553</v>
      </c>
      <c r="F50" s="169" t="s">
        <v>554</v>
      </c>
      <c r="G50" s="170" t="s">
        <v>555</v>
      </c>
      <c r="H50" s="69" t="s">
        <v>341</v>
      </c>
      <c r="I50" s="118" t="s">
        <v>408</v>
      </c>
      <c r="J50" s="69" t="s">
        <v>510</v>
      </c>
      <c r="K50" s="186">
        <v>53.0</v>
      </c>
      <c r="L50" s="186">
        <v>53.0</v>
      </c>
      <c r="M50" s="71">
        <f t="shared" si="1"/>
        <v>1</v>
      </c>
      <c r="N50" s="70">
        <v>0.0</v>
      </c>
      <c r="O50" s="72">
        <f t="shared" si="2"/>
        <v>0</v>
      </c>
      <c r="P50" s="76"/>
      <c r="Q50" s="76"/>
      <c r="R50" s="72">
        <f t="shared" si="3"/>
        <v>0</v>
      </c>
      <c r="S50" s="76"/>
      <c r="T50" s="76"/>
      <c r="U50" s="76"/>
      <c r="V50" s="76"/>
      <c r="W50" s="76"/>
      <c r="X50" s="73">
        <f t="shared" si="9"/>
        <v>0.3614047051</v>
      </c>
      <c r="Y50" s="73">
        <f>IF(K50="","",IF(THAM_SO!$B$7="Ưu tiên tỷ lệ trực tuyến thấp",(1-M50)*100,M50*100))</f>
        <v>0</v>
      </c>
      <c r="Z50" s="73">
        <f t="shared" si="5"/>
        <v>0</v>
      </c>
      <c r="AA50" s="73">
        <f t="shared" si="6"/>
        <v>0</v>
      </c>
      <c r="AB50" s="73">
        <f t="shared" si="7"/>
        <v>0</v>
      </c>
      <c r="AC50" s="73">
        <f>IF(K50="","",X50*THAM_SO!$B$2+Y50*THAM_SO!$B$3+Z50*THAM_SO!$B$4+AA50*THAM_SO!$B$5+AB50*THAM_SO!$B$6)</f>
        <v>0.1264916468</v>
      </c>
      <c r="AD50" s="75">
        <f t="shared" si="8"/>
        <v>463</v>
      </c>
      <c r="AE50" s="76"/>
      <c r="AF50" s="78"/>
      <c r="AG50" s="78"/>
      <c r="AH50" s="78"/>
      <c r="AI50" s="78"/>
      <c r="AJ50" s="78"/>
      <c r="AK50" s="78"/>
      <c r="AL50" s="78"/>
    </row>
    <row r="51" ht="13.5" customHeight="1">
      <c r="A51" s="20">
        <v>46.0</v>
      </c>
      <c r="B51" s="20" t="s">
        <v>14</v>
      </c>
      <c r="C51" s="20" t="s">
        <v>44</v>
      </c>
      <c r="D51" s="67">
        <v>1.0</v>
      </c>
      <c r="E51" s="215" t="s">
        <v>365</v>
      </c>
      <c r="F51" s="216" t="s">
        <v>366</v>
      </c>
      <c r="G51" s="216" t="s">
        <v>340</v>
      </c>
      <c r="H51" s="216" t="s">
        <v>341</v>
      </c>
      <c r="I51" s="217" t="s">
        <v>408</v>
      </c>
      <c r="J51" s="218" t="s">
        <v>556</v>
      </c>
      <c r="K51" s="70">
        <v>7.0</v>
      </c>
      <c r="L51" s="70">
        <v>7.0</v>
      </c>
      <c r="M51" s="71">
        <f t="shared" si="1"/>
        <v>1</v>
      </c>
      <c r="N51" s="70">
        <v>0.0</v>
      </c>
      <c r="O51" s="72">
        <f t="shared" si="2"/>
        <v>0</v>
      </c>
      <c r="P51" s="69">
        <v>4.0</v>
      </c>
      <c r="Q51" s="69">
        <v>3.0</v>
      </c>
      <c r="R51" s="72">
        <f t="shared" si="3"/>
        <v>0.75</v>
      </c>
      <c r="S51" s="216" t="s">
        <v>557</v>
      </c>
      <c r="T51" s="69">
        <v>0.0</v>
      </c>
      <c r="U51" s="76"/>
      <c r="V51" s="76"/>
      <c r="W51" s="76"/>
      <c r="X51" s="73">
        <f t="shared" si="9"/>
        <v>0.0477326969</v>
      </c>
      <c r="Y51" s="73">
        <f>IF(K51="","",IF(THAM_SO!$B$7="Ưu tiên tỷ lệ trực tuyến thấp",(1-M51)*100,M51*100))</f>
        <v>0</v>
      </c>
      <c r="Z51" s="73">
        <f t="shared" si="5"/>
        <v>75</v>
      </c>
      <c r="AA51" s="73">
        <f t="shared" si="6"/>
        <v>0</v>
      </c>
      <c r="AB51" s="73">
        <f t="shared" si="7"/>
        <v>0</v>
      </c>
      <c r="AC51" s="73">
        <f>IF(K51="","",X51*THAM_SO!$B$2+Y51*THAM_SO!$B$3+Z51*THAM_SO!$B$4+AA51*THAM_SO!$B$5+AB51*THAM_SO!$B$6)</f>
        <v>22.51670644</v>
      </c>
      <c r="AD51" s="75">
        <f t="shared" si="8"/>
        <v>107</v>
      </c>
      <c r="AE51" s="76"/>
      <c r="AF51" s="78"/>
      <c r="AG51" s="78"/>
      <c r="AH51" s="78"/>
      <c r="AI51" s="78"/>
      <c r="AJ51" s="78"/>
      <c r="AK51" s="78"/>
      <c r="AL51" s="78"/>
    </row>
    <row r="52" ht="13.5" customHeight="1">
      <c r="A52" s="20">
        <v>47.0</v>
      </c>
      <c r="B52" s="20" t="s">
        <v>14</v>
      </c>
      <c r="C52" s="20" t="s">
        <v>44</v>
      </c>
      <c r="D52" s="67">
        <v>2.0</v>
      </c>
      <c r="E52" s="215" t="s">
        <v>475</v>
      </c>
      <c r="F52" s="216" t="s">
        <v>476</v>
      </c>
      <c r="G52" s="216" t="s">
        <v>184</v>
      </c>
      <c r="H52" s="216" t="s">
        <v>341</v>
      </c>
      <c r="I52" s="217" t="s">
        <v>408</v>
      </c>
      <c r="J52" s="216" t="s">
        <v>558</v>
      </c>
      <c r="K52" s="70">
        <v>4520.0</v>
      </c>
      <c r="L52" s="70">
        <v>4520.0</v>
      </c>
      <c r="M52" s="71">
        <f t="shared" si="1"/>
        <v>1</v>
      </c>
      <c r="N52" s="70">
        <v>0.0</v>
      </c>
      <c r="O52" s="72">
        <f t="shared" si="2"/>
        <v>0</v>
      </c>
      <c r="P52" s="69">
        <v>12.0</v>
      </c>
      <c r="Q52" s="69">
        <v>2.0</v>
      </c>
      <c r="R52" s="72">
        <f t="shared" si="3"/>
        <v>0.1666666667</v>
      </c>
      <c r="S52" s="216" t="s">
        <v>559</v>
      </c>
      <c r="T52" s="69">
        <v>0.0</v>
      </c>
      <c r="U52" s="76"/>
      <c r="V52" s="76"/>
      <c r="W52" s="76"/>
      <c r="X52" s="73">
        <f t="shared" si="9"/>
        <v>30.82168428</v>
      </c>
      <c r="Y52" s="73">
        <f>IF(K52="","",IF(THAM_SO!$B$7="Ưu tiên tỷ lệ trực tuyến thấp",(1-M52)*100,M52*100))</f>
        <v>0</v>
      </c>
      <c r="Z52" s="73">
        <f t="shared" si="5"/>
        <v>16.66666667</v>
      </c>
      <c r="AA52" s="73">
        <f t="shared" si="6"/>
        <v>0</v>
      </c>
      <c r="AB52" s="73">
        <f t="shared" si="7"/>
        <v>0</v>
      </c>
      <c r="AC52" s="73">
        <f>IF(K52="","",X52*THAM_SO!$B$2+Y52*THAM_SO!$B$3+Z52*THAM_SO!$B$4+AA52*THAM_SO!$B$5+AB52*THAM_SO!$B$6)</f>
        <v>15.7875895</v>
      </c>
      <c r="AD52" s="75">
        <f t="shared" si="8"/>
        <v>148</v>
      </c>
      <c r="AE52" s="76"/>
      <c r="AF52" s="78"/>
      <c r="AG52" s="78"/>
      <c r="AH52" s="78"/>
      <c r="AI52" s="78"/>
      <c r="AJ52" s="78"/>
      <c r="AK52" s="78"/>
      <c r="AL52" s="78"/>
    </row>
    <row r="53" ht="13.5" customHeight="1">
      <c r="A53" s="20">
        <v>48.0</v>
      </c>
      <c r="B53" s="20" t="s">
        <v>14</v>
      </c>
      <c r="C53" s="20" t="s">
        <v>44</v>
      </c>
      <c r="D53" s="67">
        <v>3.0</v>
      </c>
      <c r="E53" s="215" t="s">
        <v>477</v>
      </c>
      <c r="F53" s="216" t="s">
        <v>478</v>
      </c>
      <c r="G53" s="216" t="s">
        <v>184</v>
      </c>
      <c r="H53" s="216" t="s">
        <v>341</v>
      </c>
      <c r="I53" s="217" t="s">
        <v>408</v>
      </c>
      <c r="J53" s="216" t="s">
        <v>558</v>
      </c>
      <c r="K53" s="70">
        <v>755.0</v>
      </c>
      <c r="L53" s="70">
        <v>755.0</v>
      </c>
      <c r="M53" s="71">
        <f t="shared" si="1"/>
        <v>1</v>
      </c>
      <c r="N53" s="70">
        <v>0.0</v>
      </c>
      <c r="O53" s="72">
        <f t="shared" si="2"/>
        <v>0</v>
      </c>
      <c r="P53" s="69">
        <v>10.0</v>
      </c>
      <c r="Q53" s="69">
        <v>2.0</v>
      </c>
      <c r="R53" s="72">
        <f t="shared" si="3"/>
        <v>0.2</v>
      </c>
      <c r="S53" s="216" t="s">
        <v>559</v>
      </c>
      <c r="T53" s="69">
        <v>0.0</v>
      </c>
      <c r="U53" s="76"/>
      <c r="V53" s="76"/>
      <c r="W53" s="76"/>
      <c r="X53" s="73">
        <f t="shared" si="9"/>
        <v>5.148312308</v>
      </c>
      <c r="Y53" s="73">
        <f>IF(K53="","",IF(THAM_SO!$B$7="Ưu tiên tỷ lệ trực tuyến thấp",(1-M53)*100,M53*100))</f>
        <v>0</v>
      </c>
      <c r="Z53" s="73">
        <f t="shared" si="5"/>
        <v>20</v>
      </c>
      <c r="AA53" s="73">
        <f t="shared" si="6"/>
        <v>0</v>
      </c>
      <c r="AB53" s="73">
        <f t="shared" si="7"/>
        <v>0</v>
      </c>
      <c r="AC53" s="73">
        <f>IF(K53="","",X53*THAM_SO!$B$2+Y53*THAM_SO!$B$3+Z53*THAM_SO!$B$4+AA53*THAM_SO!$B$5+AB53*THAM_SO!$B$6)</f>
        <v>7.801909308</v>
      </c>
      <c r="AD53" s="75">
        <f t="shared" si="8"/>
        <v>200</v>
      </c>
      <c r="AE53" s="76"/>
      <c r="AF53" s="78"/>
      <c r="AG53" s="78"/>
      <c r="AH53" s="78"/>
      <c r="AI53" s="78"/>
      <c r="AJ53" s="78"/>
      <c r="AK53" s="78"/>
      <c r="AL53" s="78"/>
    </row>
    <row r="54" ht="13.5" customHeight="1">
      <c r="A54" s="20">
        <v>49.0</v>
      </c>
      <c r="B54" s="20" t="s">
        <v>14</v>
      </c>
      <c r="C54" s="20" t="s">
        <v>44</v>
      </c>
      <c r="D54" s="67">
        <v>4.0</v>
      </c>
      <c r="E54" s="215" t="s">
        <v>479</v>
      </c>
      <c r="F54" s="216" t="s">
        <v>481</v>
      </c>
      <c r="G54" s="216" t="s">
        <v>184</v>
      </c>
      <c r="H54" s="216" t="s">
        <v>341</v>
      </c>
      <c r="I54" s="217" t="s">
        <v>408</v>
      </c>
      <c r="J54" s="216" t="s">
        <v>558</v>
      </c>
      <c r="K54" s="70">
        <v>233.0</v>
      </c>
      <c r="L54" s="70">
        <v>233.0</v>
      </c>
      <c r="M54" s="71">
        <f t="shared" si="1"/>
        <v>1</v>
      </c>
      <c r="N54" s="70">
        <v>0.0</v>
      </c>
      <c r="O54" s="72">
        <f t="shared" si="2"/>
        <v>0</v>
      </c>
      <c r="P54" s="69">
        <v>10.0</v>
      </c>
      <c r="Q54" s="69">
        <v>2.0</v>
      </c>
      <c r="R54" s="72">
        <f t="shared" si="3"/>
        <v>0.2</v>
      </c>
      <c r="S54" s="216" t="s">
        <v>559</v>
      </c>
      <c r="T54" s="69">
        <v>0.0</v>
      </c>
      <c r="U54" s="76"/>
      <c r="V54" s="76"/>
      <c r="W54" s="76"/>
      <c r="X54" s="73">
        <f t="shared" si="9"/>
        <v>1.588816911</v>
      </c>
      <c r="Y54" s="73">
        <f>IF(K54="","",IF(THAM_SO!$B$7="Ưu tiên tỷ lệ trực tuyến thấp",(1-M54)*100,M54*100))</f>
        <v>0</v>
      </c>
      <c r="Z54" s="73">
        <f t="shared" si="5"/>
        <v>20</v>
      </c>
      <c r="AA54" s="73">
        <f t="shared" si="6"/>
        <v>0</v>
      </c>
      <c r="AB54" s="73">
        <f t="shared" si="7"/>
        <v>0</v>
      </c>
      <c r="AC54" s="73">
        <f>IF(K54="","",X54*THAM_SO!$B$2+Y54*THAM_SO!$B$3+Z54*THAM_SO!$B$4+AA54*THAM_SO!$B$5+AB54*THAM_SO!$B$6)</f>
        <v>6.556085919</v>
      </c>
      <c r="AD54" s="75">
        <f t="shared" si="8"/>
        <v>223</v>
      </c>
      <c r="AE54" s="76"/>
      <c r="AF54" s="78"/>
      <c r="AG54" s="78"/>
      <c r="AH54" s="78"/>
      <c r="AI54" s="78"/>
      <c r="AJ54" s="78"/>
      <c r="AK54" s="78"/>
      <c r="AL54" s="78"/>
    </row>
    <row r="55" ht="13.5" customHeight="1">
      <c r="A55" s="20">
        <v>50.0</v>
      </c>
      <c r="B55" s="20" t="s">
        <v>14</v>
      </c>
      <c r="C55" s="20" t="s">
        <v>44</v>
      </c>
      <c r="D55" s="67">
        <v>5.0</v>
      </c>
      <c r="E55" s="215" t="s">
        <v>483</v>
      </c>
      <c r="F55" s="216" t="s">
        <v>484</v>
      </c>
      <c r="G55" s="216" t="s">
        <v>184</v>
      </c>
      <c r="H55" s="216" t="s">
        <v>341</v>
      </c>
      <c r="I55" s="217" t="s">
        <v>408</v>
      </c>
      <c r="J55" s="216" t="s">
        <v>558</v>
      </c>
      <c r="K55" s="70">
        <v>136.0</v>
      </c>
      <c r="L55" s="70">
        <v>136.0</v>
      </c>
      <c r="M55" s="71">
        <f t="shared" si="1"/>
        <v>1</v>
      </c>
      <c r="N55" s="70">
        <v>0.0</v>
      </c>
      <c r="O55" s="72">
        <f t="shared" si="2"/>
        <v>0</v>
      </c>
      <c r="P55" s="69">
        <v>9.0</v>
      </c>
      <c r="Q55" s="69">
        <v>2.0</v>
      </c>
      <c r="R55" s="72">
        <f t="shared" si="3"/>
        <v>0.2222222222</v>
      </c>
      <c r="S55" s="216" t="s">
        <v>559</v>
      </c>
      <c r="T55" s="69">
        <v>0.0</v>
      </c>
      <c r="U55" s="76"/>
      <c r="V55" s="76"/>
      <c r="W55" s="76"/>
      <c r="X55" s="73">
        <f t="shared" si="9"/>
        <v>0.9273781111</v>
      </c>
      <c r="Y55" s="73">
        <f>IF(K55="","",IF(THAM_SO!$B$7="Ưu tiên tỷ lệ trực tuyến thấp",(1-M55)*100,M55*100))</f>
        <v>0</v>
      </c>
      <c r="Z55" s="73">
        <f t="shared" si="5"/>
        <v>22.22222222</v>
      </c>
      <c r="AA55" s="73">
        <f t="shared" si="6"/>
        <v>0</v>
      </c>
      <c r="AB55" s="73">
        <f t="shared" si="7"/>
        <v>0</v>
      </c>
      <c r="AC55" s="73">
        <f>IF(K55="","",X55*THAM_SO!$B$2+Y55*THAM_SO!$B$3+Z55*THAM_SO!$B$4+AA55*THAM_SO!$B$5+AB55*THAM_SO!$B$6)</f>
        <v>6.991249006</v>
      </c>
      <c r="AD55" s="75">
        <f t="shared" si="8"/>
        <v>217</v>
      </c>
      <c r="AE55" s="76"/>
      <c r="AF55" s="78"/>
      <c r="AG55" s="78"/>
      <c r="AH55" s="78"/>
      <c r="AI55" s="78"/>
      <c r="AJ55" s="78"/>
      <c r="AK55" s="78"/>
      <c r="AL55" s="78"/>
    </row>
    <row r="56" ht="13.5" customHeight="1">
      <c r="A56" s="20">
        <v>51.0</v>
      </c>
      <c r="B56" s="20" t="s">
        <v>14</v>
      </c>
      <c r="C56" s="20" t="s">
        <v>46</v>
      </c>
      <c r="D56" s="67">
        <v>1.0</v>
      </c>
      <c r="E56" s="215" t="s">
        <v>560</v>
      </c>
      <c r="F56" s="216" t="s">
        <v>561</v>
      </c>
      <c r="G56" s="69" t="s">
        <v>562</v>
      </c>
      <c r="H56" s="69" t="s">
        <v>341</v>
      </c>
      <c r="I56" s="69" t="s">
        <v>563</v>
      </c>
      <c r="J56" s="69" t="s">
        <v>564</v>
      </c>
      <c r="K56" s="70">
        <v>77.0</v>
      </c>
      <c r="L56" s="70">
        <v>77.0</v>
      </c>
      <c r="M56" s="71">
        <f t="shared" si="1"/>
        <v>1</v>
      </c>
      <c r="N56" s="70">
        <v>0.0</v>
      </c>
      <c r="O56" s="72">
        <f t="shared" si="2"/>
        <v>0</v>
      </c>
      <c r="P56" s="69">
        <v>3.0</v>
      </c>
      <c r="Q56" s="69"/>
      <c r="R56" s="72">
        <f t="shared" si="3"/>
        <v>0</v>
      </c>
      <c r="S56" s="69">
        <v>0.0</v>
      </c>
      <c r="T56" s="69">
        <v>0.0</v>
      </c>
      <c r="U56" s="69"/>
      <c r="V56" s="76"/>
      <c r="W56" s="76"/>
      <c r="X56" s="73">
        <f t="shared" si="9"/>
        <v>0.5250596659</v>
      </c>
      <c r="Y56" s="73">
        <f>IF(K56="","",IF(THAM_SO!$B$7="Ưu tiên tỷ lệ trực tuyến thấp",(1-M56)*100,M56*100))</f>
        <v>0</v>
      </c>
      <c r="Z56" s="73">
        <f t="shared" si="5"/>
        <v>0</v>
      </c>
      <c r="AA56" s="73">
        <f t="shared" si="6"/>
        <v>0</v>
      </c>
      <c r="AB56" s="73">
        <f t="shared" si="7"/>
        <v>0</v>
      </c>
      <c r="AC56" s="73">
        <f>IF(K56="","",X56*THAM_SO!$B$2+Y56*THAM_SO!$B$3+Z56*THAM_SO!$B$4+AA56*THAM_SO!$B$5+AB56*THAM_SO!$B$6)</f>
        <v>0.1837708831</v>
      </c>
      <c r="AD56" s="75">
        <f t="shared" si="8"/>
        <v>458</v>
      </c>
      <c r="AE56" s="76"/>
      <c r="AF56" s="78"/>
      <c r="AG56" s="78"/>
      <c r="AH56" s="78"/>
      <c r="AI56" s="78"/>
      <c r="AJ56" s="78"/>
      <c r="AK56" s="78"/>
      <c r="AL56" s="78"/>
    </row>
    <row r="57" ht="13.5" customHeight="1">
      <c r="A57" s="20">
        <v>52.0</v>
      </c>
      <c r="B57" s="20" t="s">
        <v>14</v>
      </c>
      <c r="C57" s="20" t="s">
        <v>46</v>
      </c>
      <c r="D57" s="67">
        <v>2.0</v>
      </c>
      <c r="E57" s="68" t="s">
        <v>565</v>
      </c>
      <c r="F57" s="69" t="s">
        <v>566</v>
      </c>
      <c r="G57" s="69" t="s">
        <v>562</v>
      </c>
      <c r="H57" s="69" t="s">
        <v>341</v>
      </c>
      <c r="I57" s="69" t="s">
        <v>563</v>
      </c>
      <c r="J57" s="69" t="s">
        <v>564</v>
      </c>
      <c r="K57" s="70">
        <v>42.0</v>
      </c>
      <c r="L57" s="70">
        <v>42.0</v>
      </c>
      <c r="M57" s="71">
        <f t="shared" si="1"/>
        <v>1</v>
      </c>
      <c r="N57" s="70">
        <v>0.0</v>
      </c>
      <c r="O57" s="72">
        <f t="shared" si="2"/>
        <v>0</v>
      </c>
      <c r="P57" s="69">
        <v>1.0</v>
      </c>
      <c r="Q57" s="69"/>
      <c r="R57" s="72">
        <f t="shared" si="3"/>
        <v>0</v>
      </c>
      <c r="S57" s="69">
        <v>0.0</v>
      </c>
      <c r="T57" s="69">
        <v>0.0</v>
      </c>
      <c r="U57" s="76"/>
      <c r="V57" s="76"/>
      <c r="W57" s="76"/>
      <c r="X57" s="73">
        <f t="shared" si="9"/>
        <v>0.2863961814</v>
      </c>
      <c r="Y57" s="73">
        <f>IF(K57="","",IF(THAM_SO!$B$7="Ưu tiên tỷ lệ trực tuyến thấp",(1-M57)*100,M57*100))</f>
        <v>0</v>
      </c>
      <c r="Z57" s="73">
        <f t="shared" si="5"/>
        <v>0</v>
      </c>
      <c r="AA57" s="73">
        <f t="shared" si="6"/>
        <v>0</v>
      </c>
      <c r="AB57" s="73">
        <f t="shared" si="7"/>
        <v>0</v>
      </c>
      <c r="AC57" s="73">
        <f>IF(K57="","",X57*THAM_SO!$B$2+Y57*THAM_SO!$B$3+Z57*THAM_SO!$B$4+AA57*THAM_SO!$B$5+AB57*THAM_SO!$B$6)</f>
        <v>0.1002386635</v>
      </c>
      <c r="AD57" s="75">
        <f t="shared" si="8"/>
        <v>466</v>
      </c>
      <c r="AE57" s="76"/>
      <c r="AF57" s="78"/>
      <c r="AG57" s="78"/>
      <c r="AH57" s="78"/>
      <c r="AI57" s="78"/>
      <c r="AJ57" s="78"/>
      <c r="AK57" s="78"/>
      <c r="AL57" s="78"/>
    </row>
    <row r="58" ht="13.5" customHeight="1">
      <c r="A58" s="20">
        <v>53.0</v>
      </c>
      <c r="B58" s="20" t="s">
        <v>14</v>
      </c>
      <c r="C58" s="20" t="s">
        <v>46</v>
      </c>
      <c r="D58" s="67">
        <v>3.0</v>
      </c>
      <c r="E58" s="68" t="s">
        <v>567</v>
      </c>
      <c r="F58" s="69" t="s">
        <v>568</v>
      </c>
      <c r="G58" s="69" t="s">
        <v>569</v>
      </c>
      <c r="H58" s="69" t="s">
        <v>341</v>
      </c>
      <c r="I58" s="69" t="s">
        <v>563</v>
      </c>
      <c r="J58" s="69" t="s">
        <v>564</v>
      </c>
      <c r="K58" s="70">
        <v>57.0</v>
      </c>
      <c r="L58" s="70">
        <v>57.0</v>
      </c>
      <c r="M58" s="71">
        <f t="shared" si="1"/>
        <v>1</v>
      </c>
      <c r="N58" s="70">
        <v>0.0</v>
      </c>
      <c r="O58" s="72">
        <f t="shared" si="2"/>
        <v>0</v>
      </c>
      <c r="P58" s="69">
        <v>2.0</v>
      </c>
      <c r="Q58" s="69"/>
      <c r="R58" s="72">
        <f t="shared" si="3"/>
        <v>0</v>
      </c>
      <c r="S58" s="69">
        <v>0.0</v>
      </c>
      <c r="T58" s="69">
        <v>0.0</v>
      </c>
      <c r="U58" s="76"/>
      <c r="V58" s="76"/>
      <c r="W58" s="76"/>
      <c r="X58" s="73">
        <f t="shared" si="9"/>
        <v>0.3886805319</v>
      </c>
      <c r="Y58" s="73">
        <f>IF(K58="","",IF(THAM_SO!$B$7="Ưu tiên tỷ lệ trực tuyến thấp",(1-M58)*100,M58*100))</f>
        <v>0</v>
      </c>
      <c r="Z58" s="73">
        <f t="shared" si="5"/>
        <v>0</v>
      </c>
      <c r="AA58" s="73">
        <f t="shared" si="6"/>
        <v>0</v>
      </c>
      <c r="AB58" s="73">
        <f t="shared" si="7"/>
        <v>0</v>
      </c>
      <c r="AC58" s="73">
        <f>IF(K58="","",X58*THAM_SO!$B$2+Y58*THAM_SO!$B$3+Z58*THAM_SO!$B$4+AA58*THAM_SO!$B$5+AB58*THAM_SO!$B$6)</f>
        <v>0.1360381862</v>
      </c>
      <c r="AD58" s="75">
        <f t="shared" si="8"/>
        <v>462</v>
      </c>
      <c r="AE58" s="76"/>
      <c r="AF58" s="78"/>
      <c r="AG58" s="78"/>
      <c r="AH58" s="78"/>
      <c r="AI58" s="78"/>
      <c r="AJ58" s="78"/>
      <c r="AK58" s="78"/>
      <c r="AL58" s="78"/>
    </row>
    <row r="59" ht="13.5" customHeight="1">
      <c r="A59" s="20">
        <v>54.0</v>
      </c>
      <c r="B59" s="20" t="s">
        <v>14</v>
      </c>
      <c r="C59" s="20" t="s">
        <v>46</v>
      </c>
      <c r="D59" s="67">
        <v>4.0</v>
      </c>
      <c r="E59" s="219" t="s">
        <v>570</v>
      </c>
      <c r="F59" s="220" t="s">
        <v>571</v>
      </c>
      <c r="G59" s="69" t="s">
        <v>562</v>
      </c>
      <c r="H59" s="69" t="s">
        <v>341</v>
      </c>
      <c r="I59" s="69" t="s">
        <v>563</v>
      </c>
      <c r="J59" s="69" t="s">
        <v>564</v>
      </c>
      <c r="K59" s="70">
        <v>19.0</v>
      </c>
      <c r="L59" s="70">
        <v>19.0</v>
      </c>
      <c r="M59" s="71">
        <f t="shared" si="1"/>
        <v>1</v>
      </c>
      <c r="N59" s="70">
        <v>0.0</v>
      </c>
      <c r="O59" s="72">
        <f t="shared" si="2"/>
        <v>0</v>
      </c>
      <c r="P59" s="69">
        <v>2.0</v>
      </c>
      <c r="Q59" s="69"/>
      <c r="R59" s="72">
        <f t="shared" si="3"/>
        <v>0</v>
      </c>
      <c r="S59" s="69">
        <v>0.0</v>
      </c>
      <c r="T59" s="69">
        <v>0.0</v>
      </c>
      <c r="U59" s="76"/>
      <c r="V59" s="76"/>
      <c r="W59" s="76"/>
      <c r="X59" s="73">
        <f t="shared" si="9"/>
        <v>0.1295601773</v>
      </c>
      <c r="Y59" s="73">
        <f>IF(K59="","",IF(THAM_SO!$B$7="Ưu tiên tỷ lệ trực tuyến thấp",(1-M59)*100,M59*100))</f>
        <v>0</v>
      </c>
      <c r="Z59" s="73">
        <f t="shared" si="5"/>
        <v>0</v>
      </c>
      <c r="AA59" s="73">
        <f t="shared" si="6"/>
        <v>0</v>
      </c>
      <c r="AB59" s="73">
        <f t="shared" si="7"/>
        <v>0</v>
      </c>
      <c r="AC59" s="73">
        <f>IF(K59="","",X59*THAM_SO!$B$2+Y59*THAM_SO!$B$3+Z59*THAM_SO!$B$4+AA59*THAM_SO!$B$5+AB59*THAM_SO!$B$6)</f>
        <v>0.04534606205</v>
      </c>
      <c r="AD59" s="75">
        <f t="shared" si="8"/>
        <v>472</v>
      </c>
      <c r="AE59" s="76"/>
      <c r="AF59" s="78"/>
      <c r="AG59" s="78"/>
      <c r="AH59" s="78"/>
      <c r="AI59" s="78"/>
      <c r="AJ59" s="78"/>
      <c r="AK59" s="78"/>
      <c r="AL59" s="78"/>
    </row>
    <row r="60" ht="13.5" customHeight="1">
      <c r="A60" s="20">
        <v>55.0</v>
      </c>
      <c r="B60" s="20" t="s">
        <v>14</v>
      </c>
      <c r="C60" s="20" t="s">
        <v>46</v>
      </c>
      <c r="D60" s="67">
        <v>5.0</v>
      </c>
      <c r="E60" s="219" t="s">
        <v>513</v>
      </c>
      <c r="F60" s="220" t="s">
        <v>572</v>
      </c>
      <c r="G60" s="69" t="s">
        <v>185</v>
      </c>
      <c r="H60" s="69" t="s">
        <v>341</v>
      </c>
      <c r="I60" s="69" t="s">
        <v>563</v>
      </c>
      <c r="J60" s="69" t="s">
        <v>564</v>
      </c>
      <c r="K60" s="70">
        <v>168.0</v>
      </c>
      <c r="L60" s="70">
        <v>168.0</v>
      </c>
      <c r="M60" s="71">
        <f t="shared" si="1"/>
        <v>1</v>
      </c>
      <c r="N60" s="70">
        <v>0.0</v>
      </c>
      <c r="O60" s="72">
        <f t="shared" si="2"/>
        <v>0</v>
      </c>
      <c r="P60" s="69">
        <v>2.0</v>
      </c>
      <c r="Q60" s="69" t="s">
        <v>573</v>
      </c>
      <c r="R60" s="72">
        <f t="shared" si="3"/>
        <v>0</v>
      </c>
      <c r="S60" s="69" t="s">
        <v>574</v>
      </c>
      <c r="T60" s="69">
        <v>0.0</v>
      </c>
      <c r="U60" s="76"/>
      <c r="V60" s="76"/>
      <c r="W60" s="76"/>
      <c r="X60" s="73">
        <f t="shared" si="9"/>
        <v>1.145584726</v>
      </c>
      <c r="Y60" s="73">
        <f>IF(K60="","",IF(THAM_SO!$B$7="Ưu tiên tỷ lệ trực tuyến thấp",(1-M60)*100,M60*100))</f>
        <v>0</v>
      </c>
      <c r="Z60" s="73">
        <f t="shared" si="5"/>
        <v>0</v>
      </c>
      <c r="AA60" s="73">
        <f t="shared" si="6"/>
        <v>0</v>
      </c>
      <c r="AB60" s="73">
        <f t="shared" si="7"/>
        <v>0</v>
      </c>
      <c r="AC60" s="73">
        <f>IF(K60="","",X60*THAM_SO!$B$2+Y60*THAM_SO!$B$3+Z60*THAM_SO!$B$4+AA60*THAM_SO!$B$5+AB60*THAM_SO!$B$6)</f>
        <v>0.4009546539</v>
      </c>
      <c r="AD60" s="75">
        <f t="shared" si="8"/>
        <v>450</v>
      </c>
      <c r="AE60" s="76"/>
      <c r="AF60" s="78"/>
      <c r="AG60" s="78"/>
      <c r="AH60" s="78"/>
      <c r="AI60" s="78"/>
      <c r="AJ60" s="78"/>
      <c r="AK60" s="78"/>
      <c r="AL60" s="78"/>
    </row>
    <row r="61" ht="13.5" customHeight="1">
      <c r="A61" s="20">
        <v>56.0</v>
      </c>
      <c r="B61" s="20" t="s">
        <v>14</v>
      </c>
      <c r="C61" s="20" t="s">
        <v>50</v>
      </c>
      <c r="D61" s="67">
        <v>1.0</v>
      </c>
      <c r="E61" s="219" t="s">
        <v>575</v>
      </c>
      <c r="F61" s="220" t="s">
        <v>576</v>
      </c>
      <c r="G61" s="69" t="s">
        <v>577</v>
      </c>
      <c r="H61" s="69" t="s">
        <v>341</v>
      </c>
      <c r="I61" s="69" t="s">
        <v>563</v>
      </c>
      <c r="J61" s="69" t="s">
        <v>564</v>
      </c>
      <c r="K61" s="70">
        <v>1214.0</v>
      </c>
      <c r="L61" s="70">
        <v>1214.0</v>
      </c>
      <c r="M61" s="71">
        <f t="shared" si="1"/>
        <v>1</v>
      </c>
      <c r="N61" s="81"/>
      <c r="O61" s="72">
        <f t="shared" si="2"/>
        <v>0</v>
      </c>
      <c r="P61" s="69">
        <v>7.0</v>
      </c>
      <c r="Q61" s="76"/>
      <c r="R61" s="72">
        <f t="shared" si="3"/>
        <v>0</v>
      </c>
      <c r="S61" s="76"/>
      <c r="T61" s="76"/>
      <c r="U61" s="76"/>
      <c r="V61" s="69" t="s">
        <v>359</v>
      </c>
      <c r="W61" s="76"/>
      <c r="X61" s="73">
        <f t="shared" si="9"/>
        <v>8.278213433</v>
      </c>
      <c r="Y61" s="73">
        <f>IF(K61="","",IF(THAM_SO!$B$7="Ưu tiên tỷ lệ trực tuyến thấp",(1-M61)*100,M61*100))</f>
        <v>0</v>
      </c>
      <c r="Z61" s="73">
        <f t="shared" si="5"/>
        <v>0</v>
      </c>
      <c r="AA61" s="73">
        <f t="shared" si="6"/>
        <v>0</v>
      </c>
      <c r="AB61" s="73">
        <f t="shared" si="7"/>
        <v>0</v>
      </c>
      <c r="AC61" s="73">
        <f>IF(K61="","",X61*THAM_SO!$B$2+Y61*THAM_SO!$B$3+Z61*THAM_SO!$B$4+AA61*THAM_SO!$B$5+AB61*THAM_SO!$B$6)</f>
        <v>2.897374702</v>
      </c>
      <c r="AD61" s="75">
        <f t="shared" si="8"/>
        <v>326</v>
      </c>
      <c r="AE61" s="76"/>
      <c r="AF61" s="78"/>
      <c r="AG61" s="78"/>
      <c r="AH61" s="78"/>
      <c r="AI61" s="78"/>
      <c r="AJ61" s="78"/>
      <c r="AK61" s="78"/>
      <c r="AL61" s="78"/>
    </row>
    <row r="62" ht="13.5" customHeight="1">
      <c r="A62" s="20">
        <v>57.0</v>
      </c>
      <c r="B62" s="20" t="s">
        <v>14</v>
      </c>
      <c r="C62" s="20" t="s">
        <v>50</v>
      </c>
      <c r="D62" s="221">
        <v>1.0</v>
      </c>
      <c r="E62" s="219" t="s">
        <v>578</v>
      </c>
      <c r="F62" s="220" t="s">
        <v>579</v>
      </c>
      <c r="G62" s="69" t="s">
        <v>577</v>
      </c>
      <c r="H62" s="69" t="s">
        <v>341</v>
      </c>
      <c r="I62" s="69" t="s">
        <v>563</v>
      </c>
      <c r="J62" s="69" t="s">
        <v>564</v>
      </c>
      <c r="K62" s="70">
        <v>329.0</v>
      </c>
      <c r="L62" s="70">
        <v>329.0</v>
      </c>
      <c r="M62" s="71">
        <f t="shared" si="1"/>
        <v>1</v>
      </c>
      <c r="N62" s="81"/>
      <c r="O62" s="72">
        <f t="shared" si="2"/>
        <v>0</v>
      </c>
      <c r="P62" s="69">
        <v>3.0</v>
      </c>
      <c r="Q62" s="76"/>
      <c r="R62" s="72">
        <f t="shared" si="3"/>
        <v>0</v>
      </c>
      <c r="S62" s="76"/>
      <c r="T62" s="76"/>
      <c r="U62" s="76"/>
      <c r="V62" s="69" t="s">
        <v>580</v>
      </c>
      <c r="W62" s="76"/>
      <c r="X62" s="73">
        <f t="shared" si="9"/>
        <v>2.243436754</v>
      </c>
      <c r="Y62" s="73">
        <f>IF(K62="","",IF(THAM_SO!$B$7="Ưu tiên tỷ lệ trực tuyến thấp",(1-M62)*100,M62*100))</f>
        <v>0</v>
      </c>
      <c r="Z62" s="73">
        <f t="shared" si="5"/>
        <v>0</v>
      </c>
      <c r="AA62" s="73">
        <f t="shared" si="6"/>
        <v>0</v>
      </c>
      <c r="AB62" s="73">
        <f t="shared" si="7"/>
        <v>0</v>
      </c>
      <c r="AC62" s="73">
        <f>IF(K62="","",X62*THAM_SO!$B$2+Y62*THAM_SO!$B$3+Z62*THAM_SO!$B$4+AA62*THAM_SO!$B$5+AB62*THAM_SO!$B$6)</f>
        <v>0.785202864</v>
      </c>
      <c r="AD62" s="75">
        <f t="shared" si="8"/>
        <v>423</v>
      </c>
      <c r="AE62" s="76"/>
      <c r="AF62" s="78"/>
      <c r="AG62" s="78"/>
      <c r="AH62" s="78"/>
      <c r="AI62" s="78"/>
      <c r="AJ62" s="78"/>
      <c r="AK62" s="78"/>
      <c r="AL62" s="78"/>
    </row>
    <row r="63" ht="13.5" customHeight="1">
      <c r="A63" s="20">
        <v>58.0</v>
      </c>
      <c r="B63" s="20" t="s">
        <v>14</v>
      </c>
      <c r="C63" s="20" t="s">
        <v>50</v>
      </c>
      <c r="D63" s="221">
        <v>1.0</v>
      </c>
      <c r="E63" s="219" t="s">
        <v>581</v>
      </c>
      <c r="F63" s="222" t="s">
        <v>582</v>
      </c>
      <c r="G63" s="69" t="s">
        <v>583</v>
      </c>
      <c r="H63" s="69" t="s">
        <v>341</v>
      </c>
      <c r="I63" s="69" t="s">
        <v>563</v>
      </c>
      <c r="J63" s="69" t="s">
        <v>564</v>
      </c>
      <c r="K63" s="70">
        <v>63.0</v>
      </c>
      <c r="L63" s="70">
        <v>63.0</v>
      </c>
      <c r="M63" s="71">
        <f t="shared" si="1"/>
        <v>1</v>
      </c>
      <c r="N63" s="81"/>
      <c r="O63" s="72">
        <f t="shared" si="2"/>
        <v>0</v>
      </c>
      <c r="P63" s="69">
        <v>4.0</v>
      </c>
      <c r="Q63" s="76"/>
      <c r="R63" s="72">
        <f t="shared" si="3"/>
        <v>0</v>
      </c>
      <c r="S63" s="76"/>
      <c r="T63" s="76"/>
      <c r="U63" s="76"/>
      <c r="V63" s="69" t="s">
        <v>580</v>
      </c>
      <c r="W63" s="76"/>
      <c r="X63" s="73">
        <f t="shared" si="9"/>
        <v>0.4295942721</v>
      </c>
      <c r="Y63" s="73">
        <f>IF(K63="","",IF(THAM_SO!$B$7="Ưu tiên tỷ lệ trực tuyến thấp",(1-M63)*100,M63*100))</f>
        <v>0</v>
      </c>
      <c r="Z63" s="73">
        <f t="shared" si="5"/>
        <v>0</v>
      </c>
      <c r="AA63" s="73">
        <f t="shared" si="6"/>
        <v>0</v>
      </c>
      <c r="AB63" s="73">
        <f t="shared" si="7"/>
        <v>0</v>
      </c>
      <c r="AC63" s="73">
        <f>IF(K63="","",X63*THAM_SO!$B$2+Y63*THAM_SO!$B$3+Z63*THAM_SO!$B$4+AA63*THAM_SO!$B$5+AB63*THAM_SO!$B$6)</f>
        <v>0.1503579952</v>
      </c>
      <c r="AD63" s="75">
        <f t="shared" si="8"/>
        <v>461</v>
      </c>
      <c r="AE63" s="76"/>
      <c r="AF63" s="78"/>
      <c r="AG63" s="78"/>
      <c r="AH63" s="78"/>
      <c r="AI63" s="78"/>
      <c r="AJ63" s="78"/>
      <c r="AK63" s="78"/>
      <c r="AL63" s="78"/>
    </row>
    <row r="64" ht="13.5" customHeight="1">
      <c r="A64" s="20">
        <v>59.0</v>
      </c>
      <c r="B64" s="20" t="s">
        <v>14</v>
      </c>
      <c r="C64" s="20" t="s">
        <v>50</v>
      </c>
      <c r="D64" s="221">
        <v>1.0</v>
      </c>
      <c r="E64" s="219" t="s">
        <v>584</v>
      </c>
      <c r="F64" s="220" t="s">
        <v>585</v>
      </c>
      <c r="G64" s="69" t="s">
        <v>586</v>
      </c>
      <c r="H64" s="69" t="s">
        <v>587</v>
      </c>
      <c r="I64" s="69" t="s">
        <v>563</v>
      </c>
      <c r="J64" s="69" t="s">
        <v>564</v>
      </c>
      <c r="K64" s="70">
        <v>34.0</v>
      </c>
      <c r="L64" s="70">
        <v>34.0</v>
      </c>
      <c r="M64" s="71">
        <f t="shared" si="1"/>
        <v>1</v>
      </c>
      <c r="N64" s="81"/>
      <c r="O64" s="72">
        <f t="shared" si="2"/>
        <v>0</v>
      </c>
      <c r="P64" s="69">
        <v>2.0</v>
      </c>
      <c r="Q64" s="76"/>
      <c r="R64" s="72">
        <f t="shared" si="3"/>
        <v>0</v>
      </c>
      <c r="S64" s="76"/>
      <c r="T64" s="76"/>
      <c r="U64" s="76"/>
      <c r="V64" s="69" t="s">
        <v>580</v>
      </c>
      <c r="W64" s="76"/>
      <c r="X64" s="73">
        <f t="shared" si="9"/>
        <v>0.2318445278</v>
      </c>
      <c r="Y64" s="73">
        <f>IF(K64="","",IF(THAM_SO!$B$7="Ưu tiên tỷ lệ trực tuyến thấp",(1-M64)*100,M64*100))</f>
        <v>0</v>
      </c>
      <c r="Z64" s="73">
        <f t="shared" si="5"/>
        <v>0</v>
      </c>
      <c r="AA64" s="73">
        <f t="shared" si="6"/>
        <v>0</v>
      </c>
      <c r="AB64" s="73">
        <f t="shared" si="7"/>
        <v>0</v>
      </c>
      <c r="AC64" s="73">
        <f>IF(K64="","",X64*THAM_SO!$B$2+Y64*THAM_SO!$B$3+Z64*THAM_SO!$B$4+AA64*THAM_SO!$B$5+AB64*THAM_SO!$B$6)</f>
        <v>0.08114558473</v>
      </c>
      <c r="AD64" s="75">
        <f t="shared" si="8"/>
        <v>469</v>
      </c>
      <c r="AE64" s="76"/>
      <c r="AF64" s="78"/>
      <c r="AG64" s="78"/>
      <c r="AH64" s="78"/>
      <c r="AI64" s="78"/>
      <c r="AJ64" s="78"/>
      <c r="AK64" s="78"/>
      <c r="AL64" s="78"/>
    </row>
    <row r="65" ht="13.5" customHeight="1">
      <c r="A65" s="20">
        <v>60.0</v>
      </c>
      <c r="B65" s="20" t="s">
        <v>14</v>
      </c>
      <c r="C65" s="20" t="s">
        <v>50</v>
      </c>
      <c r="D65" s="67">
        <v>5.0</v>
      </c>
      <c r="E65" s="219" t="s">
        <v>588</v>
      </c>
      <c r="F65" s="223" t="s">
        <v>589</v>
      </c>
      <c r="G65" s="69" t="s">
        <v>590</v>
      </c>
      <c r="H65" s="69" t="s">
        <v>587</v>
      </c>
      <c r="I65" s="69" t="s">
        <v>563</v>
      </c>
      <c r="J65" s="69" t="s">
        <v>564</v>
      </c>
      <c r="K65" s="70">
        <v>28.0</v>
      </c>
      <c r="L65" s="70">
        <v>28.0</v>
      </c>
      <c r="M65" s="71">
        <f t="shared" si="1"/>
        <v>1</v>
      </c>
      <c r="N65" s="81"/>
      <c r="O65" s="72">
        <f t="shared" si="2"/>
        <v>0</v>
      </c>
      <c r="P65" s="69">
        <v>3.0</v>
      </c>
      <c r="Q65" s="76"/>
      <c r="R65" s="72">
        <f t="shared" si="3"/>
        <v>0</v>
      </c>
      <c r="S65" s="76"/>
      <c r="T65" s="76"/>
      <c r="U65" s="76"/>
      <c r="V65" s="69" t="s">
        <v>580</v>
      </c>
      <c r="W65" s="76"/>
      <c r="X65" s="73">
        <f t="shared" si="9"/>
        <v>0.1909307876</v>
      </c>
      <c r="Y65" s="73">
        <f>IF(K65="","",IF(THAM_SO!$B$7="Ưu tiên tỷ lệ trực tuyến thấp",(1-M65)*100,M65*100))</f>
        <v>0</v>
      </c>
      <c r="Z65" s="73">
        <f t="shared" si="5"/>
        <v>0</v>
      </c>
      <c r="AA65" s="73">
        <f t="shared" si="6"/>
        <v>0</v>
      </c>
      <c r="AB65" s="73">
        <f t="shared" si="7"/>
        <v>0</v>
      </c>
      <c r="AC65" s="73">
        <f>IF(K65="","",X65*THAM_SO!$B$2+Y65*THAM_SO!$B$3+Z65*THAM_SO!$B$4+AA65*THAM_SO!$B$5+AB65*THAM_SO!$B$6)</f>
        <v>0.06682577566</v>
      </c>
      <c r="AD65" s="75">
        <f t="shared" si="8"/>
        <v>471</v>
      </c>
      <c r="AE65" s="76"/>
      <c r="AF65" s="78"/>
      <c r="AG65" s="78"/>
      <c r="AH65" s="78"/>
      <c r="AI65" s="78"/>
      <c r="AJ65" s="78"/>
      <c r="AK65" s="78"/>
      <c r="AL65" s="78"/>
    </row>
    <row r="66" ht="13.5" customHeight="1">
      <c r="A66" s="20">
        <v>61.0</v>
      </c>
      <c r="B66" s="20" t="s">
        <v>14</v>
      </c>
      <c r="C66" s="20" t="s">
        <v>55</v>
      </c>
      <c r="D66" s="67">
        <v>1.0</v>
      </c>
      <c r="E66" s="224" t="s">
        <v>591</v>
      </c>
      <c r="F66" s="225" t="s">
        <v>209</v>
      </c>
      <c r="G66" s="69" t="s">
        <v>592</v>
      </c>
      <c r="H66" s="69" t="s">
        <v>341</v>
      </c>
      <c r="I66" s="69" t="s">
        <v>563</v>
      </c>
      <c r="J66" s="69" t="s">
        <v>564</v>
      </c>
      <c r="K66" s="70">
        <v>1970.0</v>
      </c>
      <c r="L66" s="70">
        <v>1277.0</v>
      </c>
      <c r="M66" s="71">
        <f t="shared" si="1"/>
        <v>0.6482233503</v>
      </c>
      <c r="N66" s="70">
        <v>0.0</v>
      </c>
      <c r="O66" s="72">
        <f t="shared" si="2"/>
        <v>0</v>
      </c>
      <c r="P66" s="69">
        <v>4.0</v>
      </c>
      <c r="Q66" s="69">
        <v>1.0</v>
      </c>
      <c r="R66" s="72">
        <f t="shared" si="3"/>
        <v>0.25</v>
      </c>
      <c r="S66" s="69" t="s">
        <v>593</v>
      </c>
      <c r="T66" s="69">
        <v>0.0</v>
      </c>
      <c r="U66" s="76"/>
      <c r="V66" s="76"/>
      <c r="W66" s="76"/>
      <c r="X66" s="73">
        <f t="shared" si="9"/>
        <v>13.4333447</v>
      </c>
      <c r="Y66" s="73">
        <f>IF(K66="","",IF(THAM_SO!$B$7="Ưu tiên tỷ lệ trực tuyến thấp",(1-M66)*100,M66*100))</f>
        <v>35.17766497</v>
      </c>
      <c r="Z66" s="73">
        <f t="shared" si="5"/>
        <v>25</v>
      </c>
      <c r="AA66" s="73">
        <f t="shared" si="6"/>
        <v>0</v>
      </c>
      <c r="AB66" s="73">
        <f t="shared" si="7"/>
        <v>0</v>
      </c>
      <c r="AC66" s="73">
        <f>IF(K66="","",X66*THAM_SO!$B$2+Y66*THAM_SO!$B$3+Z66*THAM_SO!$B$4+AA66*THAM_SO!$B$5+AB66*THAM_SO!$B$6)</f>
        <v>17.47832039</v>
      </c>
      <c r="AD66" s="75">
        <f t="shared" si="8"/>
        <v>130</v>
      </c>
      <c r="AE66" s="76"/>
      <c r="AF66" s="78"/>
      <c r="AG66" s="78"/>
      <c r="AH66" s="78"/>
      <c r="AI66" s="78"/>
      <c r="AJ66" s="78"/>
      <c r="AK66" s="78"/>
      <c r="AL66" s="78"/>
    </row>
    <row r="67" ht="13.5" customHeight="1">
      <c r="A67" s="20">
        <v>62.0</v>
      </c>
      <c r="B67" s="20" t="s">
        <v>14</v>
      </c>
      <c r="C67" s="20" t="s">
        <v>55</v>
      </c>
      <c r="D67" s="67">
        <v>2.0</v>
      </c>
      <c r="E67" s="224" t="s">
        <v>594</v>
      </c>
      <c r="F67" s="225" t="s">
        <v>595</v>
      </c>
      <c r="G67" s="69" t="s">
        <v>592</v>
      </c>
      <c r="H67" s="69" t="s">
        <v>341</v>
      </c>
      <c r="I67" s="69" t="s">
        <v>563</v>
      </c>
      <c r="J67" s="69" t="s">
        <v>564</v>
      </c>
      <c r="K67" s="70">
        <v>559.0</v>
      </c>
      <c r="L67" s="70">
        <v>493.0</v>
      </c>
      <c r="M67" s="71">
        <f t="shared" si="1"/>
        <v>0.8819320215</v>
      </c>
      <c r="N67" s="70">
        <v>0.0</v>
      </c>
      <c r="O67" s="72">
        <f t="shared" si="2"/>
        <v>0</v>
      </c>
      <c r="P67" s="69">
        <v>2.0</v>
      </c>
      <c r="Q67" s="69">
        <v>0.0</v>
      </c>
      <c r="R67" s="72">
        <f t="shared" si="3"/>
        <v>0</v>
      </c>
      <c r="S67" s="76"/>
      <c r="T67" s="69">
        <v>0.0</v>
      </c>
      <c r="U67" s="76"/>
      <c r="V67" s="76"/>
      <c r="W67" s="76"/>
      <c r="X67" s="73">
        <f t="shared" si="9"/>
        <v>3.811796795</v>
      </c>
      <c r="Y67" s="73">
        <f>IF(K67="","",IF(THAM_SO!$B$7="Ưu tiên tỷ lệ trực tuyến thấp",(1-M67)*100,M67*100))</f>
        <v>11.80679785</v>
      </c>
      <c r="Z67" s="73">
        <f t="shared" si="5"/>
        <v>0</v>
      </c>
      <c r="AA67" s="73">
        <f t="shared" si="6"/>
        <v>0</v>
      </c>
      <c r="AB67" s="73">
        <f t="shared" si="7"/>
        <v>0</v>
      </c>
      <c r="AC67" s="73">
        <f>IF(K67="","",X67*THAM_SO!$B$2+Y67*THAM_SO!$B$3+Z67*THAM_SO!$B$4+AA67*THAM_SO!$B$5+AB67*THAM_SO!$B$6)</f>
        <v>3.105148556</v>
      </c>
      <c r="AD67" s="75">
        <f t="shared" si="8"/>
        <v>313</v>
      </c>
      <c r="AE67" s="76"/>
      <c r="AF67" s="78"/>
      <c r="AG67" s="78"/>
      <c r="AH67" s="78"/>
      <c r="AI67" s="78"/>
      <c r="AJ67" s="78"/>
      <c r="AK67" s="78"/>
      <c r="AL67" s="78"/>
    </row>
    <row r="68" ht="13.5" customHeight="1">
      <c r="A68" s="20">
        <v>63.0</v>
      </c>
      <c r="B68" s="20" t="s">
        <v>14</v>
      </c>
      <c r="C68" s="20" t="s">
        <v>55</v>
      </c>
      <c r="D68" s="67">
        <v>3.0</v>
      </c>
      <c r="E68" s="224" t="s">
        <v>596</v>
      </c>
      <c r="F68" s="225" t="s">
        <v>597</v>
      </c>
      <c r="G68" s="69" t="s">
        <v>592</v>
      </c>
      <c r="H68" s="69" t="s">
        <v>341</v>
      </c>
      <c r="I68" s="69" t="s">
        <v>563</v>
      </c>
      <c r="J68" s="69" t="s">
        <v>564</v>
      </c>
      <c r="K68" s="70">
        <v>560.0</v>
      </c>
      <c r="L68" s="70">
        <v>504.0</v>
      </c>
      <c r="M68" s="71">
        <f t="shared" si="1"/>
        <v>0.9</v>
      </c>
      <c r="N68" s="70">
        <v>0.0</v>
      </c>
      <c r="O68" s="72">
        <f t="shared" si="2"/>
        <v>0</v>
      </c>
      <c r="P68" s="69">
        <v>2.0</v>
      </c>
      <c r="Q68" s="69">
        <v>0.0</v>
      </c>
      <c r="R68" s="72">
        <f t="shared" si="3"/>
        <v>0</v>
      </c>
      <c r="S68" s="76"/>
      <c r="T68" s="69">
        <v>0.0</v>
      </c>
      <c r="U68" s="76"/>
      <c r="V68" s="76"/>
      <c r="W68" s="76"/>
      <c r="X68" s="73">
        <f t="shared" si="9"/>
        <v>3.818615752</v>
      </c>
      <c r="Y68" s="73">
        <f>IF(K68="","",IF(THAM_SO!$B$7="Ưu tiên tỷ lệ trực tuyến thấp",(1-M68)*100,M68*100))</f>
        <v>10</v>
      </c>
      <c r="Z68" s="73">
        <f t="shared" si="5"/>
        <v>0</v>
      </c>
      <c r="AA68" s="73">
        <f t="shared" si="6"/>
        <v>0</v>
      </c>
      <c r="AB68" s="73">
        <f t="shared" si="7"/>
        <v>0</v>
      </c>
      <c r="AC68" s="73">
        <f>IF(K68="","",X68*THAM_SO!$B$2+Y68*THAM_SO!$B$3+Z68*THAM_SO!$B$4+AA68*THAM_SO!$B$5+AB68*THAM_SO!$B$6)</f>
        <v>2.836515513</v>
      </c>
      <c r="AD68" s="75">
        <f t="shared" si="8"/>
        <v>338</v>
      </c>
      <c r="AE68" s="76"/>
      <c r="AF68" s="78"/>
      <c r="AG68" s="78"/>
      <c r="AH68" s="78"/>
      <c r="AI68" s="78"/>
      <c r="AJ68" s="78"/>
      <c r="AK68" s="78"/>
      <c r="AL68" s="78"/>
    </row>
    <row r="69" ht="13.5" customHeight="1">
      <c r="A69" s="20">
        <v>64.0</v>
      </c>
      <c r="B69" s="20" t="s">
        <v>14</v>
      </c>
      <c r="C69" s="20" t="s">
        <v>55</v>
      </c>
      <c r="D69" s="67">
        <v>4.0</v>
      </c>
      <c r="E69" s="224" t="s">
        <v>598</v>
      </c>
      <c r="F69" s="226" t="s">
        <v>258</v>
      </c>
      <c r="G69" s="69" t="s">
        <v>592</v>
      </c>
      <c r="H69" s="69" t="s">
        <v>341</v>
      </c>
      <c r="I69" s="69" t="s">
        <v>563</v>
      </c>
      <c r="J69" s="69" t="s">
        <v>564</v>
      </c>
      <c r="K69" s="70">
        <v>516.0</v>
      </c>
      <c r="L69" s="70">
        <v>253.0</v>
      </c>
      <c r="M69" s="71">
        <f t="shared" si="1"/>
        <v>0.4903100775</v>
      </c>
      <c r="N69" s="70">
        <v>0.0</v>
      </c>
      <c r="O69" s="72">
        <f t="shared" si="2"/>
        <v>0</v>
      </c>
      <c r="P69" s="69">
        <v>4.0</v>
      </c>
      <c r="Q69" s="69">
        <v>1.0</v>
      </c>
      <c r="R69" s="72">
        <f t="shared" si="3"/>
        <v>0.25</v>
      </c>
      <c r="S69" s="69" t="s">
        <v>593</v>
      </c>
      <c r="T69" s="69">
        <v>0.0</v>
      </c>
      <c r="U69" s="76"/>
      <c r="V69" s="76"/>
      <c r="W69" s="76"/>
      <c r="X69" s="73">
        <f t="shared" si="9"/>
        <v>3.518581657</v>
      </c>
      <c r="Y69" s="73">
        <f>IF(K69="","",IF(THAM_SO!$B$7="Ưu tiên tỷ lệ trực tuyến thấp",(1-M69)*100,M69*100))</f>
        <v>50.96899225</v>
      </c>
      <c r="Z69" s="73">
        <f t="shared" si="5"/>
        <v>25</v>
      </c>
      <c r="AA69" s="73">
        <f t="shared" si="6"/>
        <v>0</v>
      </c>
      <c r="AB69" s="73">
        <f t="shared" si="7"/>
        <v>0</v>
      </c>
      <c r="AC69" s="73">
        <f>IF(K69="","",X69*THAM_SO!$B$2+Y69*THAM_SO!$B$3+Z69*THAM_SO!$B$4+AA69*THAM_SO!$B$5+AB69*THAM_SO!$B$6)</f>
        <v>16.37685242</v>
      </c>
      <c r="AD69" s="75">
        <f t="shared" si="8"/>
        <v>140</v>
      </c>
      <c r="AE69" s="76"/>
      <c r="AF69" s="78"/>
      <c r="AG69" s="78"/>
      <c r="AH69" s="78"/>
      <c r="AI69" s="78"/>
      <c r="AJ69" s="78"/>
      <c r="AK69" s="78"/>
      <c r="AL69" s="78"/>
    </row>
    <row r="70" ht="13.5" customHeight="1">
      <c r="A70" s="20">
        <v>65.0</v>
      </c>
      <c r="B70" s="20" t="s">
        <v>14</v>
      </c>
      <c r="C70" s="20" t="s">
        <v>55</v>
      </c>
      <c r="D70" s="67">
        <v>5.0</v>
      </c>
      <c r="E70" s="224" t="s">
        <v>599</v>
      </c>
      <c r="F70" s="226" t="s">
        <v>600</v>
      </c>
      <c r="G70" s="69" t="s">
        <v>592</v>
      </c>
      <c r="H70" s="69" t="s">
        <v>341</v>
      </c>
      <c r="I70" s="69" t="s">
        <v>563</v>
      </c>
      <c r="J70" s="69" t="s">
        <v>564</v>
      </c>
      <c r="K70" s="70">
        <v>1121.0</v>
      </c>
      <c r="L70" s="70">
        <v>1076.0</v>
      </c>
      <c r="M70" s="71">
        <f t="shared" si="1"/>
        <v>0.9598572703</v>
      </c>
      <c r="N70" s="70">
        <v>0.0</v>
      </c>
      <c r="O70" s="72">
        <f t="shared" si="2"/>
        <v>0</v>
      </c>
      <c r="P70" s="69">
        <v>4.0</v>
      </c>
      <c r="Q70" s="69">
        <v>1.0</v>
      </c>
      <c r="R70" s="72">
        <f t="shared" si="3"/>
        <v>0.25</v>
      </c>
      <c r="S70" s="69" t="s">
        <v>593</v>
      </c>
      <c r="T70" s="69">
        <v>0.0</v>
      </c>
      <c r="U70" s="76"/>
      <c r="V70" s="76"/>
      <c r="W70" s="76"/>
      <c r="X70" s="73">
        <f t="shared" si="9"/>
        <v>7.64405046</v>
      </c>
      <c r="Y70" s="73">
        <f>IF(K70="","",IF(THAM_SO!$B$7="Ưu tiên tỷ lệ trực tuyến thấp",(1-M70)*100,M70*100))</f>
        <v>4.014272971</v>
      </c>
      <c r="Z70" s="73">
        <f t="shared" si="5"/>
        <v>25</v>
      </c>
      <c r="AA70" s="73">
        <f t="shared" si="6"/>
        <v>0</v>
      </c>
      <c r="AB70" s="73">
        <f t="shared" si="7"/>
        <v>0</v>
      </c>
      <c r="AC70" s="73">
        <f>IF(K70="","",X70*THAM_SO!$B$2+Y70*THAM_SO!$B$3+Z70*THAM_SO!$B$4+AA70*THAM_SO!$B$5+AB70*THAM_SO!$B$6)</f>
        <v>10.77755861</v>
      </c>
      <c r="AD70" s="75">
        <f t="shared" si="8"/>
        <v>177</v>
      </c>
      <c r="AE70" s="76"/>
      <c r="AF70" s="78"/>
      <c r="AG70" s="78"/>
      <c r="AH70" s="78"/>
      <c r="AI70" s="78"/>
      <c r="AJ70" s="78"/>
      <c r="AK70" s="78"/>
      <c r="AL70" s="78"/>
    </row>
    <row r="71" ht="13.5" customHeight="1">
      <c r="A71" s="20">
        <v>66.0</v>
      </c>
      <c r="B71" s="20" t="s">
        <v>14</v>
      </c>
      <c r="C71" s="20" t="s">
        <v>57</v>
      </c>
      <c r="D71" s="67">
        <v>1.0</v>
      </c>
      <c r="E71" s="227" t="s">
        <v>601</v>
      </c>
      <c r="F71" s="228" t="s">
        <v>495</v>
      </c>
      <c r="G71" s="69" t="s">
        <v>492</v>
      </c>
      <c r="H71" s="69" t="s">
        <v>341</v>
      </c>
      <c r="I71" s="69" t="s">
        <v>563</v>
      </c>
      <c r="J71" s="69" t="s">
        <v>564</v>
      </c>
      <c r="K71" s="70">
        <v>517.0</v>
      </c>
      <c r="L71" s="70">
        <v>517.0</v>
      </c>
      <c r="M71" s="71">
        <f t="shared" si="1"/>
        <v>1</v>
      </c>
      <c r="N71" s="81"/>
      <c r="O71" s="72">
        <f t="shared" si="2"/>
        <v>0</v>
      </c>
      <c r="P71" s="69">
        <v>1.0</v>
      </c>
      <c r="Q71" s="69">
        <v>0.0</v>
      </c>
      <c r="R71" s="72">
        <f t="shared" si="3"/>
        <v>0</v>
      </c>
      <c r="S71" s="76"/>
      <c r="T71" s="69">
        <v>0.0</v>
      </c>
      <c r="U71" s="76"/>
      <c r="V71" s="76"/>
      <c r="W71" s="76"/>
      <c r="X71" s="73">
        <f t="shared" si="9"/>
        <v>3.525400614</v>
      </c>
      <c r="Y71" s="73">
        <f>IF(K71="","",IF(THAM_SO!$B$7="Ưu tiên tỷ lệ trực tuyến thấp",(1-M71)*100,M71*100))</f>
        <v>0</v>
      </c>
      <c r="Z71" s="73">
        <f t="shared" si="5"/>
        <v>0</v>
      </c>
      <c r="AA71" s="73">
        <f t="shared" si="6"/>
        <v>0</v>
      </c>
      <c r="AB71" s="73">
        <f t="shared" si="7"/>
        <v>0</v>
      </c>
      <c r="AC71" s="73">
        <f>IF(K71="","",X71*THAM_SO!$B$2+Y71*THAM_SO!$B$3+Z71*THAM_SO!$B$4+AA71*THAM_SO!$B$5+AB71*THAM_SO!$B$6)</f>
        <v>1.233890215</v>
      </c>
      <c r="AD71" s="75">
        <f t="shared" si="8"/>
        <v>399</v>
      </c>
      <c r="AE71" s="76"/>
      <c r="AF71" s="78"/>
      <c r="AG71" s="78"/>
      <c r="AH71" s="78"/>
      <c r="AI71" s="78"/>
      <c r="AJ71" s="78"/>
      <c r="AK71" s="78"/>
      <c r="AL71" s="78"/>
    </row>
    <row r="72" ht="13.5" customHeight="1">
      <c r="A72" s="20">
        <v>67.0</v>
      </c>
      <c r="B72" s="20" t="s">
        <v>14</v>
      </c>
      <c r="C72" s="20" t="s">
        <v>57</v>
      </c>
      <c r="D72" s="67">
        <v>2.0</v>
      </c>
      <c r="E72" s="229" t="s">
        <v>602</v>
      </c>
      <c r="F72" s="230" t="s">
        <v>491</v>
      </c>
      <c r="G72" s="69" t="s">
        <v>492</v>
      </c>
      <c r="H72" s="69" t="s">
        <v>341</v>
      </c>
      <c r="I72" s="69" t="s">
        <v>563</v>
      </c>
      <c r="J72" s="69" t="s">
        <v>564</v>
      </c>
      <c r="K72" s="70">
        <v>1017.0</v>
      </c>
      <c r="L72" s="70">
        <v>1017.0</v>
      </c>
      <c r="M72" s="71">
        <f t="shared" si="1"/>
        <v>1</v>
      </c>
      <c r="N72" s="70">
        <v>0.0</v>
      </c>
      <c r="O72" s="72">
        <f t="shared" si="2"/>
        <v>0</v>
      </c>
      <c r="P72" s="69">
        <v>6.0</v>
      </c>
      <c r="Q72" s="69">
        <v>1.0</v>
      </c>
      <c r="R72" s="72">
        <f t="shared" si="3"/>
        <v>0.1666666667</v>
      </c>
      <c r="S72" s="69">
        <v>0.0</v>
      </c>
      <c r="T72" s="69">
        <v>1.0</v>
      </c>
      <c r="U72" s="76"/>
      <c r="V72" s="69" t="s">
        <v>603</v>
      </c>
      <c r="W72" s="76"/>
      <c r="X72" s="73">
        <f t="shared" si="9"/>
        <v>6.934878964</v>
      </c>
      <c r="Y72" s="73">
        <f>IF(K72="","",IF(THAM_SO!$B$7="Ưu tiên tỷ lệ trực tuyến thấp",(1-M72)*100,M72*100))</f>
        <v>0</v>
      </c>
      <c r="Z72" s="73">
        <f t="shared" si="5"/>
        <v>16.66666667</v>
      </c>
      <c r="AA72" s="73">
        <f t="shared" si="6"/>
        <v>0</v>
      </c>
      <c r="AB72" s="73">
        <f t="shared" si="7"/>
        <v>20</v>
      </c>
      <c r="AC72" s="73">
        <f>IF(K72="","",X72*THAM_SO!$B$2+Y72*THAM_SO!$B$3+Z72*THAM_SO!$B$4+AA72*THAM_SO!$B$5+AB72*THAM_SO!$B$6)</f>
        <v>9.427207637</v>
      </c>
      <c r="AD72" s="75">
        <f t="shared" si="8"/>
        <v>188</v>
      </c>
      <c r="AE72" s="76"/>
      <c r="AF72" s="78"/>
      <c r="AG72" s="78"/>
      <c r="AH72" s="78"/>
      <c r="AI72" s="78"/>
      <c r="AJ72" s="78"/>
      <c r="AK72" s="78"/>
      <c r="AL72" s="78"/>
    </row>
    <row r="73" ht="13.5" customHeight="1">
      <c r="A73" s="20">
        <v>68.0</v>
      </c>
      <c r="B73" s="20" t="s">
        <v>14</v>
      </c>
      <c r="C73" s="20" t="s">
        <v>57</v>
      </c>
      <c r="D73" s="67">
        <v>3.0</v>
      </c>
      <c r="E73" s="231" t="s">
        <v>604</v>
      </c>
      <c r="F73" s="232" t="s">
        <v>241</v>
      </c>
      <c r="G73" s="69" t="s">
        <v>245</v>
      </c>
      <c r="H73" s="69" t="s">
        <v>341</v>
      </c>
      <c r="I73" s="69" t="s">
        <v>563</v>
      </c>
      <c r="J73" s="69" t="s">
        <v>564</v>
      </c>
      <c r="K73" s="70">
        <v>736.0</v>
      </c>
      <c r="L73" s="70">
        <v>736.0</v>
      </c>
      <c r="M73" s="71">
        <f t="shared" si="1"/>
        <v>1</v>
      </c>
      <c r="N73" s="70">
        <v>0.0</v>
      </c>
      <c r="O73" s="72">
        <f t="shared" si="2"/>
        <v>0</v>
      </c>
      <c r="P73" s="69">
        <v>5.0</v>
      </c>
      <c r="Q73" s="69">
        <v>2.0</v>
      </c>
      <c r="R73" s="72">
        <f t="shared" si="3"/>
        <v>0.4</v>
      </c>
      <c r="S73" s="216" t="s">
        <v>559</v>
      </c>
      <c r="T73" s="69">
        <v>2.0</v>
      </c>
      <c r="U73" s="69" t="s">
        <v>605</v>
      </c>
      <c r="V73" s="69" t="s">
        <v>603</v>
      </c>
      <c r="W73" s="76"/>
      <c r="X73" s="73">
        <f t="shared" si="9"/>
        <v>5.018752131</v>
      </c>
      <c r="Y73" s="73">
        <f>IF(K73="","",IF(THAM_SO!$B$7="Ưu tiên tỷ lệ trực tuyến thấp",(1-M73)*100,M73*100))</f>
        <v>0</v>
      </c>
      <c r="Z73" s="73">
        <f t="shared" si="5"/>
        <v>40</v>
      </c>
      <c r="AA73" s="73">
        <f t="shared" si="6"/>
        <v>0</v>
      </c>
      <c r="AB73" s="73">
        <f t="shared" si="7"/>
        <v>40</v>
      </c>
      <c r="AC73" s="73">
        <f>IF(K73="","",X73*THAM_SO!$B$2+Y73*THAM_SO!$B$3+Z73*THAM_SO!$B$4+AA73*THAM_SO!$B$5+AB73*THAM_SO!$B$6)</f>
        <v>17.75656325</v>
      </c>
      <c r="AD73" s="75">
        <f t="shared" si="8"/>
        <v>129</v>
      </c>
      <c r="AE73" s="76"/>
      <c r="AF73" s="78"/>
      <c r="AG73" s="78"/>
      <c r="AH73" s="78"/>
      <c r="AI73" s="78"/>
      <c r="AJ73" s="78"/>
      <c r="AK73" s="78"/>
      <c r="AL73" s="78"/>
    </row>
    <row r="74" ht="13.5" customHeight="1">
      <c r="A74" s="20">
        <v>69.0</v>
      </c>
      <c r="B74" s="20" t="s">
        <v>14</v>
      </c>
      <c r="C74" s="20" t="s">
        <v>57</v>
      </c>
      <c r="D74" s="67">
        <v>4.0</v>
      </c>
      <c r="E74" s="233" t="s">
        <v>606</v>
      </c>
      <c r="F74" s="234" t="s">
        <v>499</v>
      </c>
      <c r="G74" s="69" t="s">
        <v>500</v>
      </c>
      <c r="H74" s="69" t="s">
        <v>341</v>
      </c>
      <c r="I74" s="69" t="s">
        <v>563</v>
      </c>
      <c r="J74" s="69" t="s">
        <v>564</v>
      </c>
      <c r="K74" s="70">
        <v>499.0</v>
      </c>
      <c r="L74" s="70">
        <v>499.0</v>
      </c>
      <c r="M74" s="71">
        <f t="shared" si="1"/>
        <v>1</v>
      </c>
      <c r="N74" s="70">
        <v>0.0</v>
      </c>
      <c r="O74" s="72">
        <f t="shared" si="2"/>
        <v>0</v>
      </c>
      <c r="P74" s="69">
        <v>8.0</v>
      </c>
      <c r="Q74" s="69">
        <v>1.0</v>
      </c>
      <c r="R74" s="72">
        <f t="shared" si="3"/>
        <v>0.125</v>
      </c>
      <c r="S74" s="69" t="s">
        <v>358</v>
      </c>
      <c r="T74" s="76"/>
      <c r="U74" s="69" t="s">
        <v>607</v>
      </c>
      <c r="V74" s="69" t="s">
        <v>603</v>
      </c>
      <c r="W74" s="76"/>
      <c r="X74" s="73">
        <f t="shared" si="9"/>
        <v>3.402659393</v>
      </c>
      <c r="Y74" s="73">
        <f>IF(K74="","",IF(THAM_SO!$B$7="Ưu tiên tỷ lệ trực tuyến thấp",(1-M74)*100,M74*100))</f>
        <v>0</v>
      </c>
      <c r="Z74" s="73">
        <f t="shared" si="5"/>
        <v>12.5</v>
      </c>
      <c r="AA74" s="73">
        <f t="shared" si="6"/>
        <v>0</v>
      </c>
      <c r="AB74" s="73">
        <f t="shared" si="7"/>
        <v>0</v>
      </c>
      <c r="AC74" s="73">
        <f>IF(K74="","",X74*THAM_SO!$B$2+Y74*THAM_SO!$B$3+Z74*THAM_SO!$B$4+AA74*THAM_SO!$B$5+AB74*THAM_SO!$B$6)</f>
        <v>4.940930788</v>
      </c>
      <c r="AD74" s="75">
        <f t="shared" si="8"/>
        <v>257</v>
      </c>
      <c r="AE74" s="76"/>
      <c r="AF74" s="78"/>
      <c r="AG74" s="78"/>
      <c r="AH74" s="78"/>
      <c r="AI74" s="78"/>
      <c r="AJ74" s="78"/>
      <c r="AK74" s="78"/>
      <c r="AL74" s="78"/>
    </row>
    <row r="75" ht="13.5" customHeight="1">
      <c r="A75" s="20">
        <v>70.0</v>
      </c>
      <c r="B75" s="20" t="s">
        <v>14</v>
      </c>
      <c r="C75" s="20" t="s">
        <v>57</v>
      </c>
      <c r="D75" s="67">
        <v>5.0</v>
      </c>
      <c r="E75" s="235" t="s">
        <v>608</v>
      </c>
      <c r="F75" s="236" t="s">
        <v>609</v>
      </c>
      <c r="G75" s="69" t="s">
        <v>500</v>
      </c>
      <c r="H75" s="69" t="s">
        <v>341</v>
      </c>
      <c r="I75" s="69" t="s">
        <v>563</v>
      </c>
      <c r="J75" s="69" t="s">
        <v>564</v>
      </c>
      <c r="K75" s="70">
        <v>490.0</v>
      </c>
      <c r="L75" s="70">
        <v>490.0</v>
      </c>
      <c r="M75" s="71">
        <f t="shared" si="1"/>
        <v>1</v>
      </c>
      <c r="N75" s="70">
        <v>0.0</v>
      </c>
      <c r="O75" s="72">
        <f t="shared" si="2"/>
        <v>0</v>
      </c>
      <c r="P75" s="69">
        <v>5.0</v>
      </c>
      <c r="Q75" s="69">
        <v>1.0</v>
      </c>
      <c r="R75" s="72">
        <f t="shared" si="3"/>
        <v>0.2</v>
      </c>
      <c r="S75" s="69" t="s">
        <v>610</v>
      </c>
      <c r="T75" s="69">
        <v>1.0</v>
      </c>
      <c r="U75" s="69" t="s">
        <v>611</v>
      </c>
      <c r="V75" s="69" t="s">
        <v>603</v>
      </c>
      <c r="W75" s="76"/>
      <c r="X75" s="73">
        <f t="shared" si="9"/>
        <v>3.341288783</v>
      </c>
      <c r="Y75" s="73">
        <f>IF(K75="","",IF(THAM_SO!$B$7="Ưu tiên tỷ lệ trực tuyến thấp",(1-M75)*100,M75*100))</f>
        <v>0</v>
      </c>
      <c r="Z75" s="73">
        <f t="shared" si="5"/>
        <v>20</v>
      </c>
      <c r="AA75" s="73">
        <f t="shared" si="6"/>
        <v>0</v>
      </c>
      <c r="AB75" s="73">
        <f t="shared" si="7"/>
        <v>20</v>
      </c>
      <c r="AC75" s="73">
        <f>IF(K75="","",X75*THAM_SO!$B$2+Y75*THAM_SO!$B$3+Z75*THAM_SO!$B$4+AA75*THAM_SO!$B$5+AB75*THAM_SO!$B$6)</f>
        <v>9.169451074</v>
      </c>
      <c r="AD75" s="75">
        <f t="shared" si="8"/>
        <v>191</v>
      </c>
      <c r="AE75" s="76"/>
      <c r="AF75" s="78"/>
      <c r="AG75" s="78"/>
      <c r="AH75" s="78"/>
      <c r="AI75" s="78"/>
      <c r="AJ75" s="78"/>
      <c r="AK75" s="78"/>
      <c r="AL75" s="78"/>
    </row>
    <row r="76" ht="13.5" customHeight="1">
      <c r="A76" s="20">
        <v>71.0</v>
      </c>
      <c r="B76" s="20" t="s">
        <v>14</v>
      </c>
      <c r="C76" s="20" t="s">
        <v>58</v>
      </c>
      <c r="D76" s="67">
        <v>1.0</v>
      </c>
      <c r="E76" s="80"/>
      <c r="F76" s="76"/>
      <c r="G76" s="76"/>
      <c r="H76" s="76"/>
      <c r="I76" s="76"/>
      <c r="J76" s="76"/>
      <c r="K76" s="81"/>
      <c r="L76" s="81"/>
      <c r="M76" s="71">
        <f t="shared" si="1"/>
        <v>0</v>
      </c>
      <c r="N76" s="81"/>
      <c r="O76" s="72">
        <f t="shared" si="2"/>
        <v>0</v>
      </c>
      <c r="P76" s="76"/>
      <c r="Q76" s="76"/>
      <c r="R76" s="72">
        <f t="shared" si="3"/>
        <v>0</v>
      </c>
      <c r="S76" s="76"/>
      <c r="T76" s="76"/>
      <c r="U76" s="76"/>
      <c r="V76" s="76"/>
      <c r="W76" s="76"/>
      <c r="X76" s="73" t="str">
        <f t="shared" si="9"/>
        <v/>
      </c>
      <c r="Y76" s="73" t="str">
        <f>IF(K76="","",IF(THAM_SO!$B$7="Ưu tiên tỷ lệ trực tuyến thấp",(1-M76)*100,M76*100))</f>
        <v/>
      </c>
      <c r="Z76" s="73" t="str">
        <f t="shared" si="5"/>
        <v/>
      </c>
      <c r="AA76" s="73" t="str">
        <f t="shared" si="6"/>
        <v/>
      </c>
      <c r="AB76" s="73" t="str">
        <f t="shared" si="7"/>
        <v/>
      </c>
      <c r="AC76" s="73" t="str">
        <f>IF(K76="","",X76*THAM_SO!$B$2+Y76*THAM_SO!$B$3+Z76*THAM_SO!$B$4+AA76*THAM_SO!$B$5+AB76*THAM_SO!$B$6)</f>
        <v/>
      </c>
      <c r="AD76" s="75" t="str">
        <f t="shared" si="8"/>
        <v/>
      </c>
      <c r="AE76" s="69" t="s">
        <v>612</v>
      </c>
      <c r="AF76" s="78"/>
      <c r="AG76" s="78"/>
      <c r="AH76" s="78"/>
      <c r="AI76" s="78"/>
      <c r="AJ76" s="78"/>
      <c r="AK76" s="78"/>
      <c r="AL76" s="78"/>
    </row>
    <row r="77" ht="13.5" customHeight="1">
      <c r="A77" s="20">
        <v>72.0</v>
      </c>
      <c r="B77" s="20" t="s">
        <v>14</v>
      </c>
      <c r="C77" s="20" t="s">
        <v>58</v>
      </c>
      <c r="D77" s="67">
        <v>2.0</v>
      </c>
      <c r="E77" s="80"/>
      <c r="F77" s="76"/>
      <c r="G77" s="76"/>
      <c r="H77" s="76"/>
      <c r="I77" s="76"/>
      <c r="J77" s="76"/>
      <c r="K77" s="81"/>
      <c r="L77" s="81"/>
      <c r="M77" s="71">
        <f t="shared" si="1"/>
        <v>0</v>
      </c>
      <c r="N77" s="81"/>
      <c r="O77" s="72">
        <f t="shared" si="2"/>
        <v>0</v>
      </c>
      <c r="P77" s="76"/>
      <c r="Q77" s="76"/>
      <c r="R77" s="72">
        <f t="shared" si="3"/>
        <v>0</v>
      </c>
      <c r="S77" s="76"/>
      <c r="T77" s="76"/>
      <c r="U77" s="76"/>
      <c r="V77" s="76"/>
      <c r="W77" s="76"/>
      <c r="X77" s="73" t="str">
        <f t="shared" si="9"/>
        <v/>
      </c>
      <c r="Y77" s="73" t="str">
        <f>IF(K77="","",IF(THAM_SO!$B$7="Ưu tiên tỷ lệ trực tuyến thấp",(1-M77)*100,M77*100))</f>
        <v/>
      </c>
      <c r="Z77" s="73" t="str">
        <f t="shared" si="5"/>
        <v/>
      </c>
      <c r="AA77" s="73" t="str">
        <f t="shared" si="6"/>
        <v/>
      </c>
      <c r="AB77" s="73" t="str">
        <f t="shared" si="7"/>
        <v/>
      </c>
      <c r="AC77" s="73" t="str">
        <f>IF(K77="","",X77*THAM_SO!$B$2+Y77*THAM_SO!$B$3+Z77*THAM_SO!$B$4+AA77*THAM_SO!$B$5+AB77*THAM_SO!$B$6)</f>
        <v/>
      </c>
      <c r="AD77" s="75" t="str">
        <f t="shared" si="8"/>
        <v/>
      </c>
      <c r="AE77" s="69" t="s">
        <v>612</v>
      </c>
      <c r="AF77" s="78"/>
      <c r="AG77" s="78"/>
      <c r="AH77" s="78"/>
      <c r="AI77" s="78"/>
      <c r="AJ77" s="78"/>
      <c r="AK77" s="78"/>
      <c r="AL77" s="78"/>
    </row>
    <row r="78" ht="13.5" customHeight="1">
      <c r="A78" s="20">
        <v>73.0</v>
      </c>
      <c r="B78" s="20" t="s">
        <v>14</v>
      </c>
      <c r="C78" s="20" t="s">
        <v>58</v>
      </c>
      <c r="D78" s="67">
        <v>3.0</v>
      </c>
      <c r="E78" s="80"/>
      <c r="F78" s="76"/>
      <c r="G78" s="76"/>
      <c r="H78" s="76"/>
      <c r="I78" s="76"/>
      <c r="J78" s="76"/>
      <c r="K78" s="81"/>
      <c r="L78" s="81"/>
      <c r="M78" s="71">
        <f t="shared" si="1"/>
        <v>0</v>
      </c>
      <c r="N78" s="81"/>
      <c r="O78" s="72">
        <f t="shared" si="2"/>
        <v>0</v>
      </c>
      <c r="P78" s="76"/>
      <c r="Q78" s="76"/>
      <c r="R78" s="72">
        <f t="shared" si="3"/>
        <v>0</v>
      </c>
      <c r="S78" s="76"/>
      <c r="T78" s="76"/>
      <c r="U78" s="76"/>
      <c r="V78" s="76"/>
      <c r="W78" s="76"/>
      <c r="X78" s="73" t="str">
        <f t="shared" si="9"/>
        <v/>
      </c>
      <c r="Y78" s="73" t="str">
        <f>IF(K78="","",IF(THAM_SO!$B$7="Ưu tiên tỷ lệ trực tuyến thấp",(1-M78)*100,M78*100))</f>
        <v/>
      </c>
      <c r="Z78" s="73" t="str">
        <f t="shared" si="5"/>
        <v/>
      </c>
      <c r="AA78" s="73" t="str">
        <f t="shared" si="6"/>
        <v/>
      </c>
      <c r="AB78" s="73" t="str">
        <f t="shared" si="7"/>
        <v/>
      </c>
      <c r="AC78" s="73" t="str">
        <f>IF(K78="","",X78*THAM_SO!$B$2+Y78*THAM_SO!$B$3+Z78*THAM_SO!$B$4+AA78*THAM_SO!$B$5+AB78*THAM_SO!$B$6)</f>
        <v/>
      </c>
      <c r="AD78" s="75" t="str">
        <f t="shared" si="8"/>
        <v/>
      </c>
      <c r="AE78" s="69" t="s">
        <v>612</v>
      </c>
      <c r="AF78" s="78"/>
      <c r="AG78" s="78"/>
      <c r="AH78" s="78"/>
      <c r="AI78" s="78"/>
      <c r="AJ78" s="78"/>
      <c r="AK78" s="78"/>
      <c r="AL78" s="78"/>
    </row>
    <row r="79" ht="13.5" customHeight="1">
      <c r="A79" s="20">
        <v>74.0</v>
      </c>
      <c r="B79" s="20" t="s">
        <v>14</v>
      </c>
      <c r="C79" s="20" t="s">
        <v>58</v>
      </c>
      <c r="D79" s="67">
        <v>4.0</v>
      </c>
      <c r="E79" s="80"/>
      <c r="F79" s="76"/>
      <c r="G79" s="76"/>
      <c r="H79" s="76"/>
      <c r="I79" s="76"/>
      <c r="J79" s="76"/>
      <c r="K79" s="81"/>
      <c r="L79" s="81"/>
      <c r="M79" s="71">
        <f t="shared" si="1"/>
        <v>0</v>
      </c>
      <c r="N79" s="81"/>
      <c r="O79" s="72">
        <f t="shared" si="2"/>
        <v>0</v>
      </c>
      <c r="P79" s="76"/>
      <c r="Q79" s="76"/>
      <c r="R79" s="72">
        <f t="shared" si="3"/>
        <v>0</v>
      </c>
      <c r="S79" s="76"/>
      <c r="T79" s="76"/>
      <c r="U79" s="76"/>
      <c r="V79" s="76"/>
      <c r="W79" s="76"/>
      <c r="X79" s="73" t="str">
        <f t="shared" si="9"/>
        <v/>
      </c>
      <c r="Y79" s="73" t="str">
        <f>IF(K79="","",IF(THAM_SO!$B$7="Ưu tiên tỷ lệ trực tuyến thấp",(1-M79)*100,M79*100))</f>
        <v/>
      </c>
      <c r="Z79" s="73" t="str">
        <f t="shared" si="5"/>
        <v/>
      </c>
      <c r="AA79" s="73" t="str">
        <f t="shared" si="6"/>
        <v/>
      </c>
      <c r="AB79" s="73" t="str">
        <f t="shared" si="7"/>
        <v/>
      </c>
      <c r="AC79" s="73" t="str">
        <f>IF(K79="","",X79*THAM_SO!$B$2+Y79*THAM_SO!$B$3+Z79*THAM_SO!$B$4+AA79*THAM_SO!$B$5+AB79*THAM_SO!$B$6)</f>
        <v/>
      </c>
      <c r="AD79" s="75" t="str">
        <f t="shared" si="8"/>
        <v/>
      </c>
      <c r="AE79" s="69" t="s">
        <v>612</v>
      </c>
      <c r="AF79" s="78"/>
      <c r="AG79" s="78"/>
      <c r="AH79" s="78"/>
      <c r="AI79" s="78"/>
      <c r="AJ79" s="78"/>
      <c r="AK79" s="78"/>
      <c r="AL79" s="78"/>
    </row>
    <row r="80" ht="13.5" customHeight="1">
      <c r="A80" s="20">
        <v>75.0</v>
      </c>
      <c r="B80" s="20" t="s">
        <v>14</v>
      </c>
      <c r="C80" s="20" t="s">
        <v>58</v>
      </c>
      <c r="D80" s="67">
        <v>5.0</v>
      </c>
      <c r="E80" s="80"/>
      <c r="F80" s="76"/>
      <c r="G80" s="76"/>
      <c r="H80" s="76"/>
      <c r="I80" s="76"/>
      <c r="J80" s="76"/>
      <c r="K80" s="81"/>
      <c r="L80" s="81"/>
      <c r="M80" s="71">
        <f t="shared" si="1"/>
        <v>0</v>
      </c>
      <c r="N80" s="81"/>
      <c r="O80" s="72">
        <f t="shared" si="2"/>
        <v>0</v>
      </c>
      <c r="P80" s="76"/>
      <c r="Q80" s="76"/>
      <c r="R80" s="72">
        <f t="shared" si="3"/>
        <v>0</v>
      </c>
      <c r="S80" s="76"/>
      <c r="T80" s="76"/>
      <c r="U80" s="76"/>
      <c r="V80" s="76"/>
      <c r="W80" s="76"/>
      <c r="X80" s="73" t="str">
        <f t="shared" si="9"/>
        <v/>
      </c>
      <c r="Y80" s="73" t="str">
        <f>IF(K80="","",IF(THAM_SO!$B$7="Ưu tiên tỷ lệ trực tuyến thấp",(1-M80)*100,M80*100))</f>
        <v/>
      </c>
      <c r="Z80" s="73" t="str">
        <f t="shared" si="5"/>
        <v/>
      </c>
      <c r="AA80" s="73" t="str">
        <f t="shared" si="6"/>
        <v/>
      </c>
      <c r="AB80" s="73" t="str">
        <f t="shared" si="7"/>
        <v/>
      </c>
      <c r="AC80" s="73" t="str">
        <f>IF(K80="","",X80*THAM_SO!$B$2+Y80*THAM_SO!$B$3+Z80*THAM_SO!$B$4+AA80*THAM_SO!$B$5+AB80*THAM_SO!$B$6)</f>
        <v/>
      </c>
      <c r="AD80" s="75" t="str">
        <f t="shared" si="8"/>
        <v/>
      </c>
      <c r="AE80" s="69" t="s">
        <v>612</v>
      </c>
      <c r="AF80" s="78"/>
      <c r="AG80" s="78"/>
      <c r="AH80" s="78"/>
      <c r="AI80" s="78"/>
      <c r="AJ80" s="78"/>
      <c r="AK80" s="78"/>
      <c r="AL80" s="78"/>
    </row>
    <row r="81" ht="13.5" customHeight="1">
      <c r="A81" s="20">
        <v>76.0</v>
      </c>
      <c r="B81" s="20" t="s">
        <v>63</v>
      </c>
      <c r="C81" s="20" t="s">
        <v>66</v>
      </c>
      <c r="D81" s="67">
        <v>1.0</v>
      </c>
      <c r="E81" s="68" t="s">
        <v>613</v>
      </c>
      <c r="F81" s="69" t="s">
        <v>331</v>
      </c>
      <c r="G81" s="69" t="s">
        <v>243</v>
      </c>
      <c r="H81" s="69" t="s">
        <v>63</v>
      </c>
      <c r="I81" s="69" t="s">
        <v>342</v>
      </c>
      <c r="J81" s="237" t="s">
        <v>614</v>
      </c>
      <c r="K81" s="70">
        <v>3011.0</v>
      </c>
      <c r="L81" s="70">
        <v>2185.0</v>
      </c>
      <c r="M81" s="71">
        <f t="shared" si="1"/>
        <v>0.725672534</v>
      </c>
      <c r="N81" s="70">
        <v>0.0</v>
      </c>
      <c r="O81" s="72">
        <f t="shared" si="2"/>
        <v>0</v>
      </c>
      <c r="P81" s="69">
        <v>1.0</v>
      </c>
      <c r="Q81" s="69">
        <v>1.0</v>
      </c>
      <c r="R81" s="72">
        <f t="shared" si="3"/>
        <v>1</v>
      </c>
      <c r="S81" s="69" t="s">
        <v>615</v>
      </c>
      <c r="T81" s="69">
        <v>2.0</v>
      </c>
      <c r="U81" s="69" t="s">
        <v>616</v>
      </c>
      <c r="V81" s="69" t="s">
        <v>617</v>
      </c>
      <c r="W81" s="69" t="s">
        <v>618</v>
      </c>
      <c r="X81" s="73">
        <f t="shared" si="9"/>
        <v>20.53187862</v>
      </c>
      <c r="Y81" s="73">
        <f>IF(K81="","",IF(THAM_SO!$B$7="Ưu tiên tỷ lệ trực tuyến thấp",(1-M81)*100,M81*100))</f>
        <v>27.4327466</v>
      </c>
      <c r="Z81" s="73">
        <f t="shared" si="5"/>
        <v>100</v>
      </c>
      <c r="AA81" s="73">
        <f t="shared" si="6"/>
        <v>0</v>
      </c>
      <c r="AB81" s="73">
        <f t="shared" si="7"/>
        <v>40</v>
      </c>
      <c r="AC81" s="73">
        <f>IF(K81="","",X81*THAM_SO!$B$2+Y81*THAM_SO!$B$3+Z81*THAM_SO!$B$4+AA81*THAM_SO!$B$5+AB81*THAM_SO!$B$6)</f>
        <v>45.30106951</v>
      </c>
      <c r="AD81" s="75">
        <f t="shared" si="8"/>
        <v>7</v>
      </c>
      <c r="AE81" s="76"/>
      <c r="AF81" s="78"/>
      <c r="AG81" s="78"/>
      <c r="AH81" s="78"/>
      <c r="AI81" s="78"/>
      <c r="AJ81" s="78"/>
      <c r="AK81" s="78"/>
      <c r="AL81" s="78"/>
    </row>
    <row r="82" ht="13.5" customHeight="1">
      <c r="A82" s="20">
        <v>77.0</v>
      </c>
      <c r="B82" s="20" t="s">
        <v>63</v>
      </c>
      <c r="C82" s="20" t="s">
        <v>66</v>
      </c>
      <c r="D82" s="67">
        <v>2.0</v>
      </c>
      <c r="E82" s="68" t="s">
        <v>619</v>
      </c>
      <c r="F82" s="69" t="s">
        <v>443</v>
      </c>
      <c r="G82" s="69" t="s">
        <v>243</v>
      </c>
      <c r="H82" s="69" t="s">
        <v>63</v>
      </c>
      <c r="I82" s="69" t="s">
        <v>342</v>
      </c>
      <c r="J82" s="69" t="s">
        <v>614</v>
      </c>
      <c r="K82" s="70">
        <v>1388.0</v>
      </c>
      <c r="L82" s="70">
        <v>1110.0</v>
      </c>
      <c r="M82" s="71">
        <f t="shared" si="1"/>
        <v>0.7997118156</v>
      </c>
      <c r="N82" s="70">
        <v>0.0</v>
      </c>
      <c r="O82" s="72">
        <f t="shared" si="2"/>
        <v>0</v>
      </c>
      <c r="P82" s="69">
        <v>2.0</v>
      </c>
      <c r="Q82" s="69">
        <v>1.0</v>
      </c>
      <c r="R82" s="72">
        <f t="shared" si="3"/>
        <v>0.5</v>
      </c>
      <c r="S82" s="69" t="s">
        <v>620</v>
      </c>
      <c r="T82" s="69">
        <v>2.0</v>
      </c>
      <c r="U82" s="69" t="s">
        <v>621</v>
      </c>
      <c r="V82" s="69" t="s">
        <v>622</v>
      </c>
      <c r="W82" s="69" t="s">
        <v>623</v>
      </c>
      <c r="X82" s="73">
        <f t="shared" si="9"/>
        <v>9.464711899</v>
      </c>
      <c r="Y82" s="73">
        <f>IF(K82="","",IF(THAM_SO!$B$7="Ưu tiên tỷ lệ trực tuyến thấp",(1-M82)*100,M82*100))</f>
        <v>20.02881844</v>
      </c>
      <c r="Z82" s="73">
        <f t="shared" si="5"/>
        <v>50</v>
      </c>
      <c r="AA82" s="73">
        <f t="shared" si="6"/>
        <v>0</v>
      </c>
      <c r="AB82" s="73">
        <f t="shared" si="7"/>
        <v>40</v>
      </c>
      <c r="AC82" s="73">
        <f>IF(K82="","",X82*THAM_SO!$B$2+Y82*THAM_SO!$B$3+Z82*THAM_SO!$B$4+AA82*THAM_SO!$B$5+AB82*THAM_SO!$B$6)</f>
        <v>25.31697193</v>
      </c>
      <c r="AD82" s="75">
        <f t="shared" si="8"/>
        <v>101</v>
      </c>
      <c r="AE82" s="76"/>
      <c r="AF82" s="78"/>
      <c r="AG82" s="78"/>
      <c r="AH82" s="78"/>
      <c r="AI82" s="78"/>
      <c r="AJ82" s="78"/>
      <c r="AK82" s="78"/>
      <c r="AL82" s="78"/>
    </row>
    <row r="83" ht="13.5" customHeight="1">
      <c r="A83" s="20">
        <v>78.0</v>
      </c>
      <c r="B83" s="20" t="s">
        <v>63</v>
      </c>
      <c r="C83" s="20" t="s">
        <v>66</v>
      </c>
      <c r="D83" s="67">
        <v>3.0</v>
      </c>
      <c r="E83" s="68" t="s">
        <v>624</v>
      </c>
      <c r="F83" s="69" t="s">
        <v>242</v>
      </c>
      <c r="G83" s="69" t="s">
        <v>243</v>
      </c>
      <c r="H83" s="69" t="s">
        <v>63</v>
      </c>
      <c r="I83" s="69" t="s">
        <v>342</v>
      </c>
      <c r="J83" s="69" t="s">
        <v>614</v>
      </c>
      <c r="K83" s="70">
        <v>606.0</v>
      </c>
      <c r="L83" s="70">
        <v>479.0</v>
      </c>
      <c r="M83" s="71">
        <f t="shared" si="1"/>
        <v>0.7904290429</v>
      </c>
      <c r="N83" s="70">
        <v>0.0</v>
      </c>
      <c r="O83" s="72">
        <f t="shared" si="2"/>
        <v>0</v>
      </c>
      <c r="P83" s="69">
        <v>2.0</v>
      </c>
      <c r="Q83" s="69">
        <v>0.0</v>
      </c>
      <c r="R83" s="72">
        <f t="shared" si="3"/>
        <v>0</v>
      </c>
      <c r="S83" s="69" t="s">
        <v>625</v>
      </c>
      <c r="T83" s="69">
        <v>2.0</v>
      </c>
      <c r="U83" s="69" t="s">
        <v>626</v>
      </c>
      <c r="V83" s="69" t="s">
        <v>627</v>
      </c>
      <c r="W83" s="69" t="s">
        <v>628</v>
      </c>
      <c r="X83" s="73">
        <f t="shared" si="9"/>
        <v>4.13228776</v>
      </c>
      <c r="Y83" s="73">
        <f>IF(K83="","",IF(THAM_SO!$B$7="Ưu tiên tỷ lệ trực tuyến thấp",(1-M83)*100,M83*100))</f>
        <v>20.95709571</v>
      </c>
      <c r="Z83" s="73">
        <f t="shared" si="5"/>
        <v>0</v>
      </c>
      <c r="AA83" s="73">
        <f t="shared" si="6"/>
        <v>0</v>
      </c>
      <c r="AB83" s="73">
        <f t="shared" si="7"/>
        <v>40</v>
      </c>
      <c r="AC83" s="73">
        <f>IF(K83="","",X83*THAM_SO!$B$2+Y83*THAM_SO!$B$3+Z83*THAM_SO!$B$4+AA83*THAM_SO!$B$5+AB83*THAM_SO!$B$6)</f>
        <v>8.589865072</v>
      </c>
      <c r="AD83" s="75">
        <f t="shared" si="8"/>
        <v>196</v>
      </c>
      <c r="AE83" s="76"/>
      <c r="AF83" s="78"/>
      <c r="AG83" s="78"/>
      <c r="AH83" s="78"/>
      <c r="AI83" s="78"/>
      <c r="AJ83" s="78"/>
      <c r="AK83" s="78"/>
      <c r="AL83" s="78"/>
    </row>
    <row r="84" ht="13.5" customHeight="1">
      <c r="A84" s="20">
        <v>79.0</v>
      </c>
      <c r="B84" s="20" t="s">
        <v>63</v>
      </c>
      <c r="C84" s="20" t="s">
        <v>66</v>
      </c>
      <c r="D84" s="67">
        <v>4.0</v>
      </c>
      <c r="E84" s="68" t="s">
        <v>629</v>
      </c>
      <c r="F84" s="69" t="s">
        <v>630</v>
      </c>
      <c r="G84" s="69" t="s">
        <v>185</v>
      </c>
      <c r="H84" s="69" t="s">
        <v>63</v>
      </c>
      <c r="I84" s="69" t="s">
        <v>342</v>
      </c>
      <c r="J84" s="69" t="s">
        <v>614</v>
      </c>
      <c r="K84" s="70">
        <v>142.0</v>
      </c>
      <c r="L84" s="70">
        <v>142.0</v>
      </c>
      <c r="M84" s="71">
        <f t="shared" si="1"/>
        <v>1</v>
      </c>
      <c r="N84" s="70">
        <v>0.0</v>
      </c>
      <c r="O84" s="72">
        <f t="shared" si="2"/>
        <v>0</v>
      </c>
      <c r="P84" s="69">
        <v>2.0</v>
      </c>
      <c r="Q84" s="69">
        <v>0.0</v>
      </c>
      <c r="R84" s="72">
        <f t="shared" si="3"/>
        <v>0</v>
      </c>
      <c r="S84" s="69" t="s">
        <v>631</v>
      </c>
      <c r="T84" s="69">
        <v>2.0</v>
      </c>
      <c r="U84" s="69" t="s">
        <v>632</v>
      </c>
      <c r="V84" s="69" t="s">
        <v>633</v>
      </c>
      <c r="W84" s="69" t="s">
        <v>634</v>
      </c>
      <c r="X84" s="73">
        <f t="shared" si="9"/>
        <v>0.9682918513</v>
      </c>
      <c r="Y84" s="73">
        <f>IF(K84="","",IF(THAM_SO!$B$7="Ưu tiên tỷ lệ trực tuyến thấp",(1-M84)*100,M84*100))</f>
        <v>0</v>
      </c>
      <c r="Z84" s="73">
        <f t="shared" si="5"/>
        <v>0</v>
      </c>
      <c r="AA84" s="73">
        <f t="shared" si="6"/>
        <v>0</v>
      </c>
      <c r="AB84" s="73">
        <f t="shared" si="7"/>
        <v>40</v>
      </c>
      <c r="AC84" s="73">
        <f>IF(K84="","",X84*THAM_SO!$B$2+Y84*THAM_SO!$B$3+Z84*THAM_SO!$B$4+AA84*THAM_SO!$B$5+AB84*THAM_SO!$B$6)</f>
        <v>4.338902148</v>
      </c>
      <c r="AD84" s="75">
        <f t="shared" si="8"/>
        <v>273</v>
      </c>
      <c r="AE84" s="76"/>
      <c r="AF84" s="78"/>
      <c r="AG84" s="78"/>
      <c r="AH84" s="78"/>
      <c r="AI84" s="78"/>
      <c r="AJ84" s="78"/>
      <c r="AK84" s="78"/>
      <c r="AL84" s="78"/>
    </row>
    <row r="85" ht="13.5" customHeight="1">
      <c r="A85" s="20">
        <v>80.0</v>
      </c>
      <c r="B85" s="20" t="s">
        <v>63</v>
      </c>
      <c r="C85" s="20" t="s">
        <v>66</v>
      </c>
      <c r="D85" s="67">
        <v>5.0</v>
      </c>
      <c r="E85" s="158" t="s">
        <v>635</v>
      </c>
      <c r="F85" s="160" t="s">
        <v>351</v>
      </c>
      <c r="G85" s="160" t="s">
        <v>185</v>
      </c>
      <c r="H85" s="160" t="s">
        <v>63</v>
      </c>
      <c r="I85" s="160" t="s">
        <v>342</v>
      </c>
      <c r="J85" s="160" t="s">
        <v>614</v>
      </c>
      <c r="K85" s="238">
        <v>234.0</v>
      </c>
      <c r="L85" s="238">
        <v>234.0</v>
      </c>
      <c r="M85" s="239">
        <f t="shared" si="1"/>
        <v>1</v>
      </c>
      <c r="N85" s="238">
        <v>0.0</v>
      </c>
      <c r="O85" s="240">
        <f t="shared" si="2"/>
        <v>0</v>
      </c>
      <c r="P85" s="160">
        <v>3.0</v>
      </c>
      <c r="Q85" s="160">
        <v>1.0</v>
      </c>
      <c r="R85" s="240">
        <f t="shared" si="3"/>
        <v>0.3333333333</v>
      </c>
      <c r="S85" s="160" t="s">
        <v>631</v>
      </c>
      <c r="T85" s="160">
        <v>2.0</v>
      </c>
      <c r="U85" s="160" t="s">
        <v>636</v>
      </c>
      <c r="V85" s="160" t="s">
        <v>637</v>
      </c>
      <c r="W85" s="160" t="s">
        <v>638</v>
      </c>
      <c r="X85" s="241">
        <f t="shared" si="9"/>
        <v>1.595635868</v>
      </c>
      <c r="Y85" s="241">
        <f>IF(K85="","",IF(THAM_SO!$B$7="Ưu tiên tỷ lệ trực tuyến thấp",(1-M85)*100,M85*100))</f>
        <v>0</v>
      </c>
      <c r="Z85" s="241">
        <f t="shared" si="5"/>
        <v>33.33333333</v>
      </c>
      <c r="AA85" s="241">
        <f t="shared" si="6"/>
        <v>0</v>
      </c>
      <c r="AB85" s="241">
        <f t="shared" si="7"/>
        <v>40</v>
      </c>
      <c r="AC85" s="241">
        <f>IF(K85="","",X85*THAM_SO!$B$2+Y85*THAM_SO!$B$3+Z85*THAM_SO!$B$4+AA85*THAM_SO!$B$5+AB85*THAM_SO!$B$6)</f>
        <v>14.55847255</v>
      </c>
      <c r="AD85" s="242">
        <f t="shared" si="8"/>
        <v>155</v>
      </c>
      <c r="AE85" s="76"/>
      <c r="AF85" s="78"/>
      <c r="AG85" s="78"/>
      <c r="AH85" s="78"/>
      <c r="AI85" s="78"/>
      <c r="AJ85" s="78"/>
      <c r="AK85" s="78"/>
      <c r="AL85" s="78"/>
    </row>
    <row r="86" ht="13.5" customHeight="1">
      <c r="A86" s="243">
        <v>81.0</v>
      </c>
      <c r="B86" s="243" t="s">
        <v>63</v>
      </c>
      <c r="C86" s="243" t="s">
        <v>67</v>
      </c>
      <c r="D86" s="244">
        <v>5.0</v>
      </c>
      <c r="E86" s="245" t="s">
        <v>613</v>
      </c>
      <c r="F86" s="246" t="s">
        <v>331</v>
      </c>
      <c r="G86" s="246" t="s">
        <v>243</v>
      </c>
      <c r="H86" s="246" t="s">
        <v>63</v>
      </c>
      <c r="I86" s="247" t="s">
        <v>342</v>
      </c>
      <c r="J86" s="247" t="s">
        <v>614</v>
      </c>
      <c r="K86" s="248">
        <v>3496.0</v>
      </c>
      <c r="L86" s="248">
        <v>2488.0</v>
      </c>
      <c r="M86" s="249">
        <f t="shared" si="1"/>
        <v>0.7116704805</v>
      </c>
      <c r="N86" s="250"/>
      <c r="O86" s="251">
        <f t="shared" si="2"/>
        <v>0</v>
      </c>
      <c r="P86" s="252"/>
      <c r="Q86" s="252"/>
      <c r="R86" s="251">
        <f t="shared" si="3"/>
        <v>0</v>
      </c>
      <c r="S86" s="252"/>
      <c r="T86" s="246">
        <v>2.0</v>
      </c>
      <c r="U86" s="253" t="s">
        <v>616</v>
      </c>
      <c r="V86" s="253" t="s">
        <v>617</v>
      </c>
      <c r="W86" s="253" t="s">
        <v>618</v>
      </c>
      <c r="X86" s="254">
        <f t="shared" si="9"/>
        <v>23.83907262</v>
      </c>
      <c r="Y86" s="254">
        <f>IF(K86="","",IF(THAM_SO!$B$7="Ưu tiên tỷ lệ trực tuyến thấp",(1-M86)*100,M86*100))</f>
        <v>28.83295195</v>
      </c>
      <c r="Z86" s="254">
        <f t="shared" si="5"/>
        <v>0</v>
      </c>
      <c r="AA86" s="254">
        <f t="shared" si="6"/>
        <v>0</v>
      </c>
      <c r="AB86" s="254">
        <f t="shared" si="7"/>
        <v>40</v>
      </c>
      <c r="AC86" s="254">
        <f>IF(K86="","",X86*THAM_SO!$B$2+Y86*THAM_SO!$B$3+Z86*THAM_SO!$B$4+AA86*THAM_SO!$B$5+AB86*THAM_SO!$B$6)</f>
        <v>16.66861821</v>
      </c>
      <c r="AD86" s="255">
        <f t="shared" si="8"/>
        <v>137</v>
      </c>
      <c r="AE86" s="256"/>
      <c r="AF86" s="78"/>
      <c r="AG86" s="78"/>
      <c r="AH86" s="78"/>
      <c r="AI86" s="78"/>
      <c r="AJ86" s="78"/>
      <c r="AK86" s="78"/>
      <c r="AL86" s="78"/>
    </row>
    <row r="87" ht="13.5" customHeight="1">
      <c r="A87" s="243">
        <v>82.0</v>
      </c>
      <c r="B87" s="243" t="s">
        <v>63</v>
      </c>
      <c r="C87" s="243" t="s">
        <v>67</v>
      </c>
      <c r="D87" s="257">
        <v>2.0</v>
      </c>
      <c r="E87" s="245" t="s">
        <v>619</v>
      </c>
      <c r="F87" s="246" t="s">
        <v>443</v>
      </c>
      <c r="G87" s="246" t="s">
        <v>243</v>
      </c>
      <c r="H87" s="246" t="s">
        <v>63</v>
      </c>
      <c r="I87" s="247" t="s">
        <v>342</v>
      </c>
      <c r="J87" s="247" t="s">
        <v>614</v>
      </c>
      <c r="K87" s="248">
        <v>4474.0</v>
      </c>
      <c r="L87" s="248">
        <v>3900.0</v>
      </c>
      <c r="M87" s="249">
        <f t="shared" si="1"/>
        <v>0.8717031739</v>
      </c>
      <c r="N87" s="250"/>
      <c r="O87" s="251">
        <f t="shared" si="2"/>
        <v>0</v>
      </c>
      <c r="P87" s="252"/>
      <c r="Q87" s="252"/>
      <c r="R87" s="251">
        <f t="shared" si="3"/>
        <v>0</v>
      </c>
      <c r="S87" s="252"/>
      <c r="T87" s="246">
        <v>2.0</v>
      </c>
      <c r="U87" s="253" t="s">
        <v>621</v>
      </c>
      <c r="V87" s="253" t="s">
        <v>622</v>
      </c>
      <c r="W87" s="253" t="s">
        <v>623</v>
      </c>
      <c r="X87" s="254">
        <f t="shared" si="9"/>
        <v>30.50801227</v>
      </c>
      <c r="Y87" s="254">
        <f>IF(K87="","",IF(THAM_SO!$B$7="Ưu tiên tỷ lệ trực tuyến thấp",(1-M87)*100,M87*100))</f>
        <v>12.82968261</v>
      </c>
      <c r="Z87" s="254">
        <f t="shared" si="5"/>
        <v>0</v>
      </c>
      <c r="AA87" s="254">
        <f t="shared" si="6"/>
        <v>0</v>
      </c>
      <c r="AB87" s="254">
        <f t="shared" si="7"/>
        <v>40</v>
      </c>
      <c r="AC87" s="254">
        <f>IF(K87="","",X87*THAM_SO!$B$2+Y87*THAM_SO!$B$3+Z87*THAM_SO!$B$4+AA87*THAM_SO!$B$5+AB87*THAM_SO!$B$6)</f>
        <v>16.60225669</v>
      </c>
      <c r="AD87" s="255">
        <f t="shared" si="8"/>
        <v>138</v>
      </c>
      <c r="AE87" s="256"/>
      <c r="AF87" s="78"/>
      <c r="AG87" s="78"/>
      <c r="AH87" s="78"/>
      <c r="AI87" s="78"/>
      <c r="AJ87" s="78"/>
      <c r="AK87" s="78"/>
      <c r="AL87" s="78"/>
    </row>
    <row r="88" ht="13.5" customHeight="1">
      <c r="A88" s="243">
        <v>83.0</v>
      </c>
      <c r="B88" s="243" t="s">
        <v>63</v>
      </c>
      <c r="C88" s="243" t="s">
        <v>67</v>
      </c>
      <c r="D88" s="257">
        <v>3.0</v>
      </c>
      <c r="E88" s="245" t="s">
        <v>513</v>
      </c>
      <c r="F88" s="246" t="s">
        <v>445</v>
      </c>
      <c r="G88" s="246" t="s">
        <v>185</v>
      </c>
      <c r="H88" s="246" t="s">
        <v>63</v>
      </c>
      <c r="I88" s="247" t="s">
        <v>342</v>
      </c>
      <c r="J88" s="247" t="s">
        <v>614</v>
      </c>
      <c r="K88" s="248">
        <v>5328.0</v>
      </c>
      <c r="L88" s="248">
        <v>5328.0</v>
      </c>
      <c r="M88" s="249">
        <f t="shared" si="1"/>
        <v>1</v>
      </c>
      <c r="N88" s="250"/>
      <c r="O88" s="251">
        <f t="shared" si="2"/>
        <v>0</v>
      </c>
      <c r="P88" s="252"/>
      <c r="Q88" s="252"/>
      <c r="R88" s="251">
        <f t="shared" si="3"/>
        <v>0</v>
      </c>
      <c r="S88" s="252"/>
      <c r="T88" s="252"/>
      <c r="U88" s="258" t="s">
        <v>639</v>
      </c>
      <c r="V88" s="253" t="s">
        <v>640</v>
      </c>
      <c r="W88" s="253" t="s">
        <v>641</v>
      </c>
      <c r="X88" s="254">
        <f t="shared" si="9"/>
        <v>36.3314013</v>
      </c>
      <c r="Y88" s="254">
        <f>IF(K88="","",IF(THAM_SO!$B$7="Ưu tiên tỷ lệ trực tuyến thấp",(1-M88)*100,M88*100))</f>
        <v>0</v>
      </c>
      <c r="Z88" s="254">
        <f t="shared" si="5"/>
        <v>0</v>
      </c>
      <c r="AA88" s="254">
        <f t="shared" si="6"/>
        <v>0</v>
      </c>
      <c r="AB88" s="254">
        <f t="shared" si="7"/>
        <v>0</v>
      </c>
      <c r="AC88" s="254">
        <f>IF(K88="","",X88*THAM_SO!$B$2+Y88*THAM_SO!$B$3+Z88*THAM_SO!$B$4+AA88*THAM_SO!$B$5+AB88*THAM_SO!$B$6)</f>
        <v>12.71599045</v>
      </c>
      <c r="AD88" s="255">
        <f t="shared" si="8"/>
        <v>164</v>
      </c>
      <c r="AE88" s="256"/>
      <c r="AF88" s="78"/>
      <c r="AG88" s="78"/>
      <c r="AH88" s="78"/>
      <c r="AI88" s="78"/>
      <c r="AJ88" s="78"/>
      <c r="AK88" s="78"/>
      <c r="AL88" s="78"/>
    </row>
    <row r="89" ht="13.5" customHeight="1">
      <c r="A89" s="243">
        <v>84.0</v>
      </c>
      <c r="B89" s="243" t="s">
        <v>63</v>
      </c>
      <c r="C89" s="243" t="s">
        <v>67</v>
      </c>
      <c r="D89" s="257">
        <v>4.0</v>
      </c>
      <c r="E89" s="245" t="s">
        <v>642</v>
      </c>
      <c r="F89" s="246" t="s">
        <v>183</v>
      </c>
      <c r="G89" s="246" t="s">
        <v>185</v>
      </c>
      <c r="H89" s="246" t="s">
        <v>63</v>
      </c>
      <c r="I89" s="247" t="s">
        <v>342</v>
      </c>
      <c r="J89" s="247" t="s">
        <v>614</v>
      </c>
      <c r="K89" s="248">
        <v>4120.0</v>
      </c>
      <c r="L89" s="248">
        <v>4120.0</v>
      </c>
      <c r="M89" s="249">
        <f t="shared" si="1"/>
        <v>1</v>
      </c>
      <c r="N89" s="250"/>
      <c r="O89" s="251">
        <f t="shared" si="2"/>
        <v>0</v>
      </c>
      <c r="P89" s="252"/>
      <c r="Q89" s="252"/>
      <c r="R89" s="251">
        <f t="shared" si="3"/>
        <v>0</v>
      </c>
      <c r="S89" s="252"/>
      <c r="T89" s="246">
        <v>1.0</v>
      </c>
      <c r="U89" s="259" t="s">
        <v>643</v>
      </c>
      <c r="V89" s="259" t="s">
        <v>644</v>
      </c>
      <c r="W89" s="259" t="s">
        <v>645</v>
      </c>
      <c r="X89" s="254">
        <f t="shared" si="9"/>
        <v>28.0941016</v>
      </c>
      <c r="Y89" s="254">
        <f>IF(K89="","",IF(THAM_SO!$B$7="Ưu tiên tỷ lệ trực tuyến thấp",(1-M89)*100,M89*100))</f>
        <v>0</v>
      </c>
      <c r="Z89" s="254">
        <f t="shared" si="5"/>
        <v>0</v>
      </c>
      <c r="AA89" s="254">
        <f t="shared" si="6"/>
        <v>0</v>
      </c>
      <c r="AB89" s="254">
        <f t="shared" si="7"/>
        <v>20</v>
      </c>
      <c r="AC89" s="254">
        <f>IF(K89="","",X89*THAM_SO!$B$2+Y89*THAM_SO!$B$3+Z89*THAM_SO!$B$4+AA89*THAM_SO!$B$5+AB89*THAM_SO!$B$6)</f>
        <v>11.83293556</v>
      </c>
      <c r="AD89" s="255">
        <f t="shared" si="8"/>
        <v>170</v>
      </c>
      <c r="AE89" s="256"/>
      <c r="AF89" s="78"/>
      <c r="AG89" s="78"/>
      <c r="AH89" s="78"/>
      <c r="AI89" s="78"/>
      <c r="AJ89" s="78"/>
      <c r="AK89" s="78"/>
      <c r="AL89" s="78"/>
    </row>
    <row r="90" ht="13.5" customHeight="1">
      <c r="A90" s="243">
        <v>85.0</v>
      </c>
      <c r="B90" s="243" t="s">
        <v>63</v>
      </c>
      <c r="C90" s="243" t="s">
        <v>67</v>
      </c>
      <c r="D90" s="257">
        <v>5.0</v>
      </c>
      <c r="E90" s="260" t="s">
        <v>646</v>
      </c>
      <c r="F90" s="261" t="s">
        <v>205</v>
      </c>
      <c r="G90" s="262" t="s">
        <v>206</v>
      </c>
      <c r="H90" s="246" t="s">
        <v>63</v>
      </c>
      <c r="I90" s="247" t="s">
        <v>342</v>
      </c>
      <c r="J90" s="247" t="s">
        <v>614</v>
      </c>
      <c r="K90" s="248">
        <v>9583.0</v>
      </c>
      <c r="L90" s="248">
        <v>6725.0</v>
      </c>
      <c r="M90" s="249">
        <f t="shared" si="1"/>
        <v>0.7017635396</v>
      </c>
      <c r="N90" s="250"/>
      <c r="O90" s="251">
        <f t="shared" si="2"/>
        <v>0</v>
      </c>
      <c r="P90" s="252"/>
      <c r="Q90" s="252"/>
      <c r="R90" s="251">
        <f t="shared" si="3"/>
        <v>0</v>
      </c>
      <c r="S90" s="252"/>
      <c r="T90" s="246">
        <v>2.0</v>
      </c>
      <c r="U90" s="253" t="s">
        <v>647</v>
      </c>
      <c r="V90" s="253" t="s">
        <v>648</v>
      </c>
      <c r="W90" s="253" t="s">
        <v>649</v>
      </c>
      <c r="X90" s="254">
        <f t="shared" si="9"/>
        <v>65.34606205</v>
      </c>
      <c r="Y90" s="254">
        <f>IF(K90="","",IF(THAM_SO!$B$7="Ưu tiên tỷ lệ trực tuyến thấp",(1-M90)*100,M90*100))</f>
        <v>29.82364604</v>
      </c>
      <c r="Z90" s="254">
        <f t="shared" si="5"/>
        <v>0</v>
      </c>
      <c r="AA90" s="254">
        <f t="shared" si="6"/>
        <v>0</v>
      </c>
      <c r="AB90" s="254">
        <f t="shared" si="7"/>
        <v>40</v>
      </c>
      <c r="AC90" s="254">
        <f>IF(K90="","",X90*THAM_SO!$B$2+Y90*THAM_SO!$B$3+Z90*THAM_SO!$B$4+AA90*THAM_SO!$B$5+AB90*THAM_SO!$B$6)</f>
        <v>31.34466862</v>
      </c>
      <c r="AD90" s="255">
        <f t="shared" si="8"/>
        <v>84</v>
      </c>
      <c r="AE90" s="256"/>
      <c r="AF90" s="78"/>
      <c r="AG90" s="78"/>
      <c r="AH90" s="78"/>
      <c r="AI90" s="78"/>
      <c r="AJ90" s="78"/>
      <c r="AK90" s="78"/>
      <c r="AL90" s="78"/>
    </row>
    <row r="91" ht="13.5" customHeight="1">
      <c r="A91" s="20">
        <v>86.0</v>
      </c>
      <c r="B91" s="20" t="s">
        <v>63</v>
      </c>
      <c r="C91" s="20" t="s">
        <v>68</v>
      </c>
      <c r="D91" s="67">
        <v>1.0</v>
      </c>
      <c r="E91" s="263"/>
      <c r="F91" s="264"/>
      <c r="G91" s="264"/>
      <c r="H91" s="264"/>
      <c r="I91" s="264"/>
      <c r="J91" s="264"/>
      <c r="K91" s="265"/>
      <c r="L91" s="265"/>
      <c r="M91" s="266">
        <f t="shared" si="1"/>
        <v>0</v>
      </c>
      <c r="N91" s="265"/>
      <c r="O91" s="267">
        <f t="shared" si="2"/>
        <v>0</v>
      </c>
      <c r="P91" s="264"/>
      <c r="Q91" s="264"/>
      <c r="R91" s="267">
        <f t="shared" si="3"/>
        <v>0</v>
      </c>
      <c r="S91" s="264"/>
      <c r="T91" s="264"/>
      <c r="U91" s="264"/>
      <c r="V91" s="264"/>
      <c r="W91" s="264"/>
      <c r="X91" s="268" t="str">
        <f t="shared" si="9"/>
        <v/>
      </c>
      <c r="Y91" s="268" t="str">
        <f>IF(K91="","",IF(THAM_SO!$B$7="Ưu tiên tỷ lệ trực tuyến thấp",(1-M91)*100,M91*100))</f>
        <v/>
      </c>
      <c r="Z91" s="268" t="str">
        <f t="shared" si="5"/>
        <v/>
      </c>
      <c r="AA91" s="268" t="str">
        <f t="shared" si="6"/>
        <v/>
      </c>
      <c r="AB91" s="268" t="str">
        <f t="shared" si="7"/>
        <v/>
      </c>
      <c r="AC91" s="268" t="str">
        <f>IF(K91="","",X91*THAM_SO!$B$2+Y91*THAM_SO!$B$3+Z91*THAM_SO!$B$4+AA91*THAM_SO!$B$5+AB91*THAM_SO!$B$6)</f>
        <v/>
      </c>
      <c r="AD91" s="269" t="str">
        <f t="shared" si="8"/>
        <v/>
      </c>
      <c r="AE91" s="76"/>
      <c r="AF91" s="78"/>
      <c r="AG91" s="78"/>
      <c r="AH91" s="78"/>
      <c r="AI91" s="78"/>
      <c r="AJ91" s="78"/>
      <c r="AK91" s="78"/>
      <c r="AL91" s="78"/>
    </row>
    <row r="92" ht="13.5" customHeight="1">
      <c r="A92" s="20">
        <v>87.0</v>
      </c>
      <c r="B92" s="20" t="s">
        <v>63</v>
      </c>
      <c r="C92" s="20" t="s">
        <v>68</v>
      </c>
      <c r="D92" s="67">
        <v>2.0</v>
      </c>
      <c r="E92" s="80"/>
      <c r="F92" s="76"/>
      <c r="G92" s="76"/>
      <c r="H92" s="76"/>
      <c r="I92" s="76"/>
      <c r="J92" s="76"/>
      <c r="K92" s="81"/>
      <c r="L92" s="81"/>
      <c r="M92" s="71">
        <f t="shared" si="1"/>
        <v>0</v>
      </c>
      <c r="N92" s="81"/>
      <c r="O92" s="72">
        <f t="shared" si="2"/>
        <v>0</v>
      </c>
      <c r="P92" s="76"/>
      <c r="Q92" s="76"/>
      <c r="R92" s="72">
        <f t="shared" si="3"/>
        <v>0</v>
      </c>
      <c r="S92" s="76"/>
      <c r="T92" s="76"/>
      <c r="U92" s="76"/>
      <c r="V92" s="76"/>
      <c r="W92" s="76"/>
      <c r="X92" s="73" t="str">
        <f t="shared" si="9"/>
        <v/>
      </c>
      <c r="Y92" s="73" t="str">
        <f>IF(K92="","",IF(THAM_SO!$B$7="Ưu tiên tỷ lệ trực tuyến thấp",(1-M92)*100,M92*100))</f>
        <v/>
      </c>
      <c r="Z92" s="73" t="str">
        <f t="shared" si="5"/>
        <v/>
      </c>
      <c r="AA92" s="73" t="str">
        <f t="shared" si="6"/>
        <v/>
      </c>
      <c r="AB92" s="73" t="str">
        <f t="shared" si="7"/>
        <v/>
      </c>
      <c r="AC92" s="73" t="str">
        <f>IF(K92="","",X92*THAM_SO!$B$2+Y92*THAM_SO!$B$3+Z92*THAM_SO!$B$4+AA92*THAM_SO!$B$5+AB92*THAM_SO!$B$6)</f>
        <v/>
      </c>
      <c r="AD92" s="75" t="str">
        <f t="shared" si="8"/>
        <v/>
      </c>
      <c r="AE92" s="76"/>
      <c r="AF92" s="78"/>
      <c r="AG92" s="78"/>
      <c r="AH92" s="78"/>
      <c r="AI92" s="78"/>
      <c r="AJ92" s="78"/>
      <c r="AK92" s="78"/>
      <c r="AL92" s="78"/>
    </row>
    <row r="93" ht="13.5" customHeight="1">
      <c r="A93" s="20">
        <v>88.0</v>
      </c>
      <c r="B93" s="20" t="s">
        <v>63</v>
      </c>
      <c r="C93" s="20" t="s">
        <v>68</v>
      </c>
      <c r="D93" s="67">
        <v>3.0</v>
      </c>
      <c r="E93" s="80"/>
      <c r="F93" s="76"/>
      <c r="G93" s="76"/>
      <c r="H93" s="76"/>
      <c r="I93" s="76"/>
      <c r="J93" s="76"/>
      <c r="K93" s="81"/>
      <c r="L93" s="81"/>
      <c r="M93" s="71">
        <f t="shared" si="1"/>
        <v>0</v>
      </c>
      <c r="N93" s="81"/>
      <c r="O93" s="72">
        <f t="shared" si="2"/>
        <v>0</v>
      </c>
      <c r="P93" s="76"/>
      <c r="Q93" s="76"/>
      <c r="R93" s="72">
        <f t="shared" si="3"/>
        <v>0</v>
      </c>
      <c r="S93" s="76"/>
      <c r="T93" s="76"/>
      <c r="U93" s="76"/>
      <c r="V93" s="76"/>
      <c r="W93" s="76"/>
      <c r="X93" s="73" t="str">
        <f t="shared" si="9"/>
        <v/>
      </c>
      <c r="Y93" s="73" t="str">
        <f>IF(K93="","",IF(THAM_SO!$B$7="Ưu tiên tỷ lệ trực tuyến thấp",(1-M93)*100,M93*100))</f>
        <v/>
      </c>
      <c r="Z93" s="73" t="str">
        <f t="shared" si="5"/>
        <v/>
      </c>
      <c r="AA93" s="73" t="str">
        <f t="shared" si="6"/>
        <v/>
      </c>
      <c r="AB93" s="73" t="str">
        <f t="shared" si="7"/>
        <v/>
      </c>
      <c r="AC93" s="73" t="str">
        <f>IF(K93="","",X93*THAM_SO!$B$2+Y93*THAM_SO!$B$3+Z93*THAM_SO!$B$4+AA93*THAM_SO!$B$5+AB93*THAM_SO!$B$6)</f>
        <v/>
      </c>
      <c r="AD93" s="75" t="str">
        <f t="shared" si="8"/>
        <v/>
      </c>
      <c r="AE93" s="76"/>
      <c r="AF93" s="78"/>
      <c r="AG93" s="78"/>
      <c r="AH93" s="78"/>
      <c r="AI93" s="78"/>
      <c r="AJ93" s="78"/>
      <c r="AK93" s="78"/>
      <c r="AL93" s="78"/>
    </row>
    <row r="94" ht="13.5" customHeight="1">
      <c r="A94" s="20">
        <v>89.0</v>
      </c>
      <c r="B94" s="20" t="s">
        <v>63</v>
      </c>
      <c r="C94" s="20" t="s">
        <v>68</v>
      </c>
      <c r="D94" s="67">
        <v>4.0</v>
      </c>
      <c r="E94" s="80"/>
      <c r="F94" s="76"/>
      <c r="G94" s="76"/>
      <c r="H94" s="76"/>
      <c r="I94" s="76"/>
      <c r="J94" s="76"/>
      <c r="K94" s="81"/>
      <c r="L94" s="81"/>
      <c r="M94" s="71">
        <f t="shared" si="1"/>
        <v>0</v>
      </c>
      <c r="N94" s="81"/>
      <c r="O94" s="72">
        <f t="shared" si="2"/>
        <v>0</v>
      </c>
      <c r="P94" s="76"/>
      <c r="Q94" s="76"/>
      <c r="R94" s="72">
        <f t="shared" si="3"/>
        <v>0</v>
      </c>
      <c r="S94" s="76"/>
      <c r="T94" s="76"/>
      <c r="U94" s="76"/>
      <c r="V94" s="76"/>
      <c r="W94" s="76"/>
      <c r="X94" s="73" t="str">
        <f t="shared" si="9"/>
        <v/>
      </c>
      <c r="Y94" s="73" t="str">
        <f>IF(K94="","",IF(THAM_SO!$B$7="Ưu tiên tỷ lệ trực tuyến thấp",(1-M94)*100,M94*100))</f>
        <v/>
      </c>
      <c r="Z94" s="73" t="str">
        <f t="shared" si="5"/>
        <v/>
      </c>
      <c r="AA94" s="73" t="str">
        <f t="shared" si="6"/>
        <v/>
      </c>
      <c r="AB94" s="73" t="str">
        <f t="shared" si="7"/>
        <v/>
      </c>
      <c r="AC94" s="73" t="str">
        <f>IF(K94="","",X94*THAM_SO!$B$2+Y94*THAM_SO!$B$3+Z94*THAM_SO!$B$4+AA94*THAM_SO!$B$5+AB94*THAM_SO!$B$6)</f>
        <v/>
      </c>
      <c r="AD94" s="75" t="str">
        <f t="shared" si="8"/>
        <v/>
      </c>
      <c r="AE94" s="76"/>
      <c r="AF94" s="78"/>
      <c r="AG94" s="78"/>
      <c r="AH94" s="78"/>
      <c r="AI94" s="78"/>
      <c r="AJ94" s="78"/>
      <c r="AK94" s="78"/>
      <c r="AL94" s="78"/>
    </row>
    <row r="95" ht="13.5" customHeight="1">
      <c r="A95" s="20">
        <v>90.0</v>
      </c>
      <c r="B95" s="20" t="s">
        <v>63</v>
      </c>
      <c r="C95" s="20" t="s">
        <v>68</v>
      </c>
      <c r="D95" s="67">
        <v>5.0</v>
      </c>
      <c r="E95" s="80"/>
      <c r="F95" s="76"/>
      <c r="G95" s="76"/>
      <c r="H95" s="76"/>
      <c r="I95" s="76"/>
      <c r="J95" s="76"/>
      <c r="K95" s="81"/>
      <c r="L95" s="81"/>
      <c r="M95" s="71">
        <f t="shared" si="1"/>
        <v>0</v>
      </c>
      <c r="N95" s="81"/>
      <c r="O95" s="72">
        <f t="shared" si="2"/>
        <v>0</v>
      </c>
      <c r="P95" s="76"/>
      <c r="Q95" s="76"/>
      <c r="R95" s="72">
        <f t="shared" si="3"/>
        <v>0</v>
      </c>
      <c r="S95" s="76"/>
      <c r="T95" s="76"/>
      <c r="U95" s="76"/>
      <c r="V95" s="76"/>
      <c r="W95" s="76"/>
      <c r="X95" s="73" t="str">
        <f t="shared" si="9"/>
        <v/>
      </c>
      <c r="Y95" s="73" t="str">
        <f>IF(K95="","",IF(THAM_SO!$B$7="Ưu tiên tỷ lệ trực tuyến thấp",(1-M95)*100,M95*100))</f>
        <v/>
      </c>
      <c r="Z95" s="73" t="str">
        <f t="shared" si="5"/>
        <v/>
      </c>
      <c r="AA95" s="73" t="str">
        <f t="shared" si="6"/>
        <v/>
      </c>
      <c r="AB95" s="73" t="str">
        <f t="shared" si="7"/>
        <v/>
      </c>
      <c r="AC95" s="73" t="str">
        <f>IF(K95="","",X95*THAM_SO!$B$2+Y95*THAM_SO!$B$3+Z95*THAM_SO!$B$4+AA95*THAM_SO!$B$5+AB95*THAM_SO!$B$6)</f>
        <v/>
      </c>
      <c r="AD95" s="75" t="str">
        <f t="shared" si="8"/>
        <v/>
      </c>
      <c r="AE95" s="76"/>
      <c r="AF95" s="78"/>
      <c r="AG95" s="78"/>
      <c r="AH95" s="78"/>
      <c r="AI95" s="78"/>
      <c r="AJ95" s="78"/>
      <c r="AK95" s="78"/>
      <c r="AL95" s="78"/>
    </row>
    <row r="96" ht="13.5" customHeight="1">
      <c r="A96" s="270">
        <v>91.0</v>
      </c>
      <c r="B96" s="270" t="s">
        <v>63</v>
      </c>
      <c r="C96" s="270" t="s">
        <v>69</v>
      </c>
      <c r="D96" s="271">
        <v>1.0</v>
      </c>
      <c r="E96" s="272" t="s">
        <v>513</v>
      </c>
      <c r="F96" s="273" t="s">
        <v>650</v>
      </c>
      <c r="G96" s="274" t="s">
        <v>185</v>
      </c>
      <c r="H96" s="274" t="s">
        <v>63</v>
      </c>
      <c r="I96" s="274" t="s">
        <v>342</v>
      </c>
      <c r="J96" s="274" t="s">
        <v>614</v>
      </c>
      <c r="K96" s="275">
        <v>4624.0</v>
      </c>
      <c r="L96" s="275">
        <v>4624.0</v>
      </c>
      <c r="M96" s="276">
        <f t="shared" si="1"/>
        <v>1</v>
      </c>
      <c r="N96" s="275">
        <v>0.0</v>
      </c>
      <c r="O96" s="277">
        <f t="shared" si="2"/>
        <v>0</v>
      </c>
      <c r="P96" s="274">
        <v>3.0</v>
      </c>
      <c r="Q96" s="274">
        <v>1.0</v>
      </c>
      <c r="R96" s="277">
        <f t="shared" si="3"/>
        <v>0.3333333333</v>
      </c>
      <c r="S96" s="274" t="s">
        <v>651</v>
      </c>
      <c r="T96" s="278"/>
      <c r="U96" s="274" t="s">
        <v>652</v>
      </c>
      <c r="V96" s="274" t="s">
        <v>653</v>
      </c>
      <c r="W96" s="274" t="s">
        <v>654</v>
      </c>
      <c r="X96" s="279">
        <f t="shared" si="9"/>
        <v>31.53085578</v>
      </c>
      <c r="Y96" s="279">
        <f>IF(K96="","",IF(THAM_SO!$B$7="Ưu tiên tỷ lệ trực tuyến thấp",(1-M96)*100,M96*100))</f>
        <v>0</v>
      </c>
      <c r="Z96" s="279">
        <f t="shared" si="5"/>
        <v>33.33333333</v>
      </c>
      <c r="AA96" s="279">
        <f t="shared" si="6"/>
        <v>0</v>
      </c>
      <c r="AB96" s="279">
        <f t="shared" si="7"/>
        <v>0</v>
      </c>
      <c r="AC96" s="279">
        <f>IF(K96="","",X96*THAM_SO!$B$2+Y96*THAM_SO!$B$3+Z96*THAM_SO!$B$4+AA96*THAM_SO!$B$5+AB96*THAM_SO!$B$6)</f>
        <v>21.03579952</v>
      </c>
      <c r="AD96" s="278">
        <f t="shared" si="8"/>
        <v>114</v>
      </c>
      <c r="AE96" s="278"/>
      <c r="AF96" s="270"/>
      <c r="AG96" s="270"/>
      <c r="AH96" s="270"/>
      <c r="AI96" s="270"/>
      <c r="AJ96" s="270"/>
      <c r="AK96" s="270"/>
      <c r="AL96" s="270"/>
    </row>
    <row r="97" ht="13.5" customHeight="1">
      <c r="A97" s="270">
        <v>92.0</v>
      </c>
      <c r="B97" s="270" t="s">
        <v>63</v>
      </c>
      <c r="C97" s="270" t="s">
        <v>69</v>
      </c>
      <c r="D97" s="271">
        <v>2.0</v>
      </c>
      <c r="E97" s="272" t="s">
        <v>642</v>
      </c>
      <c r="F97" s="274" t="s">
        <v>351</v>
      </c>
      <c r="G97" s="274" t="s">
        <v>185</v>
      </c>
      <c r="H97" s="274" t="s">
        <v>63</v>
      </c>
      <c r="I97" s="274" t="s">
        <v>342</v>
      </c>
      <c r="J97" s="274" t="s">
        <v>614</v>
      </c>
      <c r="K97" s="275">
        <v>1786.0</v>
      </c>
      <c r="L97" s="275">
        <v>1786.0</v>
      </c>
      <c r="M97" s="276">
        <f t="shared" si="1"/>
        <v>1</v>
      </c>
      <c r="N97" s="275">
        <v>0.0</v>
      </c>
      <c r="O97" s="277">
        <f t="shared" si="2"/>
        <v>0</v>
      </c>
      <c r="P97" s="274">
        <v>1.0</v>
      </c>
      <c r="Q97" s="274">
        <v>1.0</v>
      </c>
      <c r="R97" s="277">
        <f t="shared" si="3"/>
        <v>1</v>
      </c>
      <c r="S97" s="274" t="s">
        <v>651</v>
      </c>
      <c r="T97" s="278"/>
      <c r="U97" s="274" t="s">
        <v>655</v>
      </c>
      <c r="V97" s="274" t="s">
        <v>656</v>
      </c>
      <c r="W97" s="274" t="s">
        <v>657</v>
      </c>
      <c r="X97" s="279">
        <f t="shared" si="9"/>
        <v>12.17865667</v>
      </c>
      <c r="Y97" s="279">
        <f>IF(K97="","",IF(THAM_SO!$B$7="Ưu tiên tỷ lệ trực tuyến thấp",(1-M97)*100,M97*100))</f>
        <v>0</v>
      </c>
      <c r="Z97" s="279">
        <f t="shared" si="5"/>
        <v>100</v>
      </c>
      <c r="AA97" s="279">
        <f t="shared" si="6"/>
        <v>0</v>
      </c>
      <c r="AB97" s="279">
        <f t="shared" si="7"/>
        <v>0</v>
      </c>
      <c r="AC97" s="279">
        <f>IF(K97="","",X97*THAM_SO!$B$2+Y97*THAM_SO!$B$3+Z97*THAM_SO!$B$4+AA97*THAM_SO!$B$5+AB97*THAM_SO!$B$6)</f>
        <v>34.26252983</v>
      </c>
      <c r="AD97" s="278">
        <f t="shared" si="8"/>
        <v>42</v>
      </c>
      <c r="AE97" s="278"/>
      <c r="AF97" s="270"/>
      <c r="AG97" s="270"/>
      <c r="AH97" s="270"/>
      <c r="AI97" s="270"/>
      <c r="AJ97" s="270"/>
      <c r="AK97" s="270"/>
      <c r="AL97" s="270"/>
    </row>
    <row r="98" ht="13.5" customHeight="1">
      <c r="A98" s="270">
        <v>93.0</v>
      </c>
      <c r="B98" s="270" t="s">
        <v>63</v>
      </c>
      <c r="C98" s="270" t="s">
        <v>69</v>
      </c>
      <c r="D98" s="271">
        <v>3.0</v>
      </c>
      <c r="E98" s="272" t="s">
        <v>613</v>
      </c>
      <c r="F98" s="273" t="s">
        <v>331</v>
      </c>
      <c r="G98" s="274" t="s">
        <v>243</v>
      </c>
      <c r="H98" s="274" t="s">
        <v>63</v>
      </c>
      <c r="I98" s="274" t="s">
        <v>342</v>
      </c>
      <c r="J98" s="274" t="s">
        <v>614</v>
      </c>
      <c r="K98" s="275">
        <v>11846.0</v>
      </c>
      <c r="L98" s="275">
        <v>11846.0</v>
      </c>
      <c r="M98" s="276">
        <f t="shared" si="1"/>
        <v>1</v>
      </c>
      <c r="N98" s="275">
        <v>0.0</v>
      </c>
      <c r="O98" s="277">
        <f t="shared" si="2"/>
        <v>0</v>
      </c>
      <c r="P98" s="274">
        <v>1.0</v>
      </c>
      <c r="Q98" s="274">
        <v>1.0</v>
      </c>
      <c r="R98" s="277">
        <f t="shared" si="3"/>
        <v>1</v>
      </c>
      <c r="S98" s="278"/>
      <c r="T98" s="278"/>
      <c r="U98" s="274" t="s">
        <v>658</v>
      </c>
      <c r="V98" s="274" t="s">
        <v>659</v>
      </c>
      <c r="W98" s="274" t="s">
        <v>660</v>
      </c>
      <c r="X98" s="279">
        <f t="shared" si="9"/>
        <v>80.77736106</v>
      </c>
      <c r="Y98" s="279">
        <f>IF(K98="","",IF(THAM_SO!$B$7="Ưu tiên tỷ lệ trực tuyến thấp",(1-M98)*100,M98*100))</f>
        <v>0</v>
      </c>
      <c r="Z98" s="279">
        <f t="shared" si="5"/>
        <v>100</v>
      </c>
      <c r="AA98" s="279">
        <f t="shared" si="6"/>
        <v>0</v>
      </c>
      <c r="AB98" s="279">
        <f t="shared" si="7"/>
        <v>0</v>
      </c>
      <c r="AC98" s="279">
        <f>IF(K98="","",X98*THAM_SO!$B$2+Y98*THAM_SO!$B$3+Z98*THAM_SO!$B$4+AA98*THAM_SO!$B$5+AB98*THAM_SO!$B$6)</f>
        <v>58.27207637</v>
      </c>
      <c r="AD98" s="278">
        <f t="shared" si="8"/>
        <v>3</v>
      </c>
      <c r="AE98" s="278"/>
      <c r="AF98" s="270"/>
      <c r="AG98" s="270"/>
      <c r="AH98" s="270"/>
      <c r="AI98" s="270"/>
      <c r="AJ98" s="270"/>
      <c r="AK98" s="270"/>
      <c r="AL98" s="270"/>
    </row>
    <row r="99" ht="13.5" customHeight="1">
      <c r="A99" s="270">
        <v>94.0</v>
      </c>
      <c r="B99" s="270" t="s">
        <v>63</v>
      </c>
      <c r="C99" s="270" t="s">
        <v>69</v>
      </c>
      <c r="D99" s="271">
        <v>4.0</v>
      </c>
      <c r="E99" s="272" t="s">
        <v>661</v>
      </c>
      <c r="F99" s="280" t="s">
        <v>224</v>
      </c>
      <c r="G99" s="274" t="s">
        <v>226</v>
      </c>
      <c r="H99" s="274" t="s">
        <v>63</v>
      </c>
      <c r="I99" s="274" t="s">
        <v>342</v>
      </c>
      <c r="J99" s="281" t="s">
        <v>662</v>
      </c>
      <c r="K99" s="275">
        <v>1753.0</v>
      </c>
      <c r="L99" s="275">
        <v>1753.0</v>
      </c>
      <c r="M99" s="276">
        <f t="shared" si="1"/>
        <v>1</v>
      </c>
      <c r="N99" s="275">
        <v>0.0</v>
      </c>
      <c r="O99" s="277">
        <f t="shared" si="2"/>
        <v>0</v>
      </c>
      <c r="P99" s="274">
        <v>3.0</v>
      </c>
      <c r="Q99" s="274">
        <v>2.0</v>
      </c>
      <c r="R99" s="277">
        <f t="shared" si="3"/>
        <v>0.6666666667</v>
      </c>
      <c r="S99" s="274" t="s">
        <v>663</v>
      </c>
      <c r="T99" s="278"/>
      <c r="U99" s="274" t="s">
        <v>664</v>
      </c>
      <c r="V99" s="274" t="s">
        <v>665</v>
      </c>
      <c r="W99" s="274" t="s">
        <v>666</v>
      </c>
      <c r="X99" s="279">
        <f t="shared" si="9"/>
        <v>11.95363109</v>
      </c>
      <c r="Y99" s="279">
        <f>IF(K99="","",IF(THAM_SO!$B$7="Ưu tiên tỷ lệ trực tuyến thấp",(1-M99)*100,M99*100))</f>
        <v>0</v>
      </c>
      <c r="Z99" s="279">
        <f t="shared" si="5"/>
        <v>66.66666667</v>
      </c>
      <c r="AA99" s="279">
        <f t="shared" si="6"/>
        <v>0</v>
      </c>
      <c r="AB99" s="279">
        <f t="shared" si="7"/>
        <v>0</v>
      </c>
      <c r="AC99" s="279">
        <f>IF(K99="","",X99*THAM_SO!$B$2+Y99*THAM_SO!$B$3+Z99*THAM_SO!$B$4+AA99*THAM_SO!$B$5+AB99*THAM_SO!$B$6)</f>
        <v>24.18377088</v>
      </c>
      <c r="AD99" s="278">
        <f t="shared" si="8"/>
        <v>103</v>
      </c>
      <c r="AE99" s="278"/>
      <c r="AF99" s="270"/>
      <c r="AG99" s="270"/>
      <c r="AH99" s="270"/>
      <c r="AI99" s="270"/>
      <c r="AJ99" s="270"/>
      <c r="AK99" s="270"/>
      <c r="AL99" s="270"/>
    </row>
    <row r="100" ht="13.5" customHeight="1">
      <c r="A100" s="270">
        <v>95.0</v>
      </c>
      <c r="B100" s="270" t="s">
        <v>63</v>
      </c>
      <c r="C100" s="270" t="s">
        <v>69</v>
      </c>
      <c r="D100" s="271">
        <v>5.0</v>
      </c>
      <c r="E100" s="272" t="s">
        <v>544</v>
      </c>
      <c r="F100" s="274" t="s">
        <v>454</v>
      </c>
      <c r="G100" s="274" t="s">
        <v>243</v>
      </c>
      <c r="H100" s="274" t="s">
        <v>63</v>
      </c>
      <c r="I100" s="274" t="s">
        <v>342</v>
      </c>
      <c r="J100" s="281" t="s">
        <v>667</v>
      </c>
      <c r="K100" s="275">
        <v>1639.0</v>
      </c>
      <c r="L100" s="275">
        <v>1639.0</v>
      </c>
      <c r="M100" s="276">
        <f t="shared" si="1"/>
        <v>1</v>
      </c>
      <c r="N100" s="275">
        <v>0.0</v>
      </c>
      <c r="O100" s="277">
        <f t="shared" si="2"/>
        <v>0</v>
      </c>
      <c r="P100" s="274">
        <v>1.0</v>
      </c>
      <c r="Q100" s="274">
        <v>1.0</v>
      </c>
      <c r="R100" s="277">
        <f t="shared" si="3"/>
        <v>1</v>
      </c>
      <c r="S100" s="278"/>
      <c r="T100" s="278"/>
      <c r="U100" s="278"/>
      <c r="V100" s="278"/>
      <c r="W100" s="278"/>
      <c r="X100" s="279">
        <f t="shared" si="9"/>
        <v>11.17627003</v>
      </c>
      <c r="Y100" s="279">
        <f>IF(K100="","",IF(THAM_SO!$B$7="Ưu tiên tỷ lệ trực tuyến thấp",(1-M100)*100,M100*100))</f>
        <v>0</v>
      </c>
      <c r="Z100" s="279">
        <f t="shared" si="5"/>
        <v>100</v>
      </c>
      <c r="AA100" s="279">
        <f t="shared" si="6"/>
        <v>0</v>
      </c>
      <c r="AB100" s="279">
        <f t="shared" si="7"/>
        <v>0</v>
      </c>
      <c r="AC100" s="279">
        <f>IF(K100="","",X100*THAM_SO!$B$2+Y100*THAM_SO!$B$3+Z100*THAM_SO!$B$4+AA100*THAM_SO!$B$5+AB100*THAM_SO!$B$6)</f>
        <v>33.91169451</v>
      </c>
      <c r="AD100" s="278">
        <f t="shared" si="8"/>
        <v>46</v>
      </c>
      <c r="AE100" s="278"/>
      <c r="AF100" s="270"/>
      <c r="AG100" s="270"/>
      <c r="AH100" s="270"/>
      <c r="AI100" s="270"/>
      <c r="AJ100" s="270"/>
      <c r="AK100" s="270"/>
      <c r="AL100" s="270"/>
    </row>
    <row r="101" ht="13.5" customHeight="1">
      <c r="A101" s="20">
        <v>96.0</v>
      </c>
      <c r="B101" s="20" t="s">
        <v>63</v>
      </c>
      <c r="C101" s="20" t="s">
        <v>70</v>
      </c>
      <c r="D101" s="67">
        <v>1.0</v>
      </c>
      <c r="E101" s="68" t="s">
        <v>613</v>
      </c>
      <c r="F101" s="69" t="s">
        <v>331</v>
      </c>
      <c r="G101" s="69" t="s">
        <v>243</v>
      </c>
      <c r="H101" s="69" t="s">
        <v>63</v>
      </c>
      <c r="I101" s="69" t="s">
        <v>668</v>
      </c>
      <c r="J101" s="69" t="s">
        <v>669</v>
      </c>
      <c r="K101" s="70">
        <v>1666.0</v>
      </c>
      <c r="L101" s="70">
        <v>1666.0</v>
      </c>
      <c r="M101" s="71">
        <f t="shared" si="1"/>
        <v>1</v>
      </c>
      <c r="N101" s="81"/>
      <c r="O101" s="72">
        <f t="shared" si="2"/>
        <v>0</v>
      </c>
      <c r="P101" s="69">
        <v>1.0</v>
      </c>
      <c r="Q101" s="69" t="s">
        <v>545</v>
      </c>
      <c r="R101" s="72">
        <f t="shared" si="3"/>
        <v>0</v>
      </c>
      <c r="S101" s="69" t="s">
        <v>545</v>
      </c>
      <c r="T101" s="69">
        <v>1.0</v>
      </c>
      <c r="U101" s="69" t="s">
        <v>670</v>
      </c>
      <c r="V101" s="69" t="s">
        <v>453</v>
      </c>
      <c r="W101" s="76"/>
      <c r="X101" s="73">
        <f t="shared" si="9"/>
        <v>11.36038186</v>
      </c>
      <c r="Y101" s="73">
        <f>IF(K101="","",IF(THAM_SO!$B$7="Ưu tiên tỷ lệ trực tuyến thấp",(1-M101)*100,M101*100))</f>
        <v>0</v>
      </c>
      <c r="Z101" s="73">
        <f t="shared" si="5"/>
        <v>0</v>
      </c>
      <c r="AA101" s="73">
        <f t="shared" si="6"/>
        <v>0</v>
      </c>
      <c r="AB101" s="73">
        <f t="shared" si="7"/>
        <v>20</v>
      </c>
      <c r="AC101" s="73">
        <f>IF(K101="","",X101*THAM_SO!$B$2+Y101*THAM_SO!$B$3+Z101*THAM_SO!$B$4+AA101*THAM_SO!$B$5+AB101*THAM_SO!$B$6)</f>
        <v>5.976133652</v>
      </c>
      <c r="AD101" s="75">
        <f t="shared" si="8"/>
        <v>235</v>
      </c>
      <c r="AE101" s="76"/>
      <c r="AF101" s="78"/>
      <c r="AG101" s="78"/>
      <c r="AH101" s="78"/>
      <c r="AI101" s="78"/>
      <c r="AJ101" s="78"/>
      <c r="AK101" s="78"/>
      <c r="AL101" s="78"/>
    </row>
    <row r="102" ht="13.5" customHeight="1">
      <c r="A102" s="20">
        <v>97.0</v>
      </c>
      <c r="B102" s="20" t="s">
        <v>63</v>
      </c>
      <c r="C102" s="20" t="s">
        <v>70</v>
      </c>
      <c r="D102" s="67">
        <v>2.0</v>
      </c>
      <c r="E102" s="68" t="s">
        <v>544</v>
      </c>
      <c r="F102" s="69" t="s">
        <v>454</v>
      </c>
      <c r="G102" s="69" t="s">
        <v>243</v>
      </c>
      <c r="H102" s="69" t="s">
        <v>63</v>
      </c>
      <c r="I102" s="69" t="s">
        <v>671</v>
      </c>
      <c r="J102" s="69" t="s">
        <v>669</v>
      </c>
      <c r="K102" s="70">
        <v>706.0</v>
      </c>
      <c r="L102" s="70">
        <v>706.0</v>
      </c>
      <c r="M102" s="71">
        <f t="shared" si="1"/>
        <v>1</v>
      </c>
      <c r="N102" s="81"/>
      <c r="O102" s="72">
        <f t="shared" si="2"/>
        <v>0</v>
      </c>
      <c r="P102" s="69">
        <v>2.0</v>
      </c>
      <c r="Q102" s="69" t="s">
        <v>545</v>
      </c>
      <c r="R102" s="72">
        <f t="shared" si="3"/>
        <v>0</v>
      </c>
      <c r="S102" s="69" t="s">
        <v>545</v>
      </c>
      <c r="T102" s="69">
        <v>2.0</v>
      </c>
      <c r="U102" s="160" t="s">
        <v>672</v>
      </c>
      <c r="V102" s="69" t="s">
        <v>453</v>
      </c>
      <c r="W102" s="76"/>
      <c r="X102" s="73">
        <f t="shared" si="9"/>
        <v>4.81418343</v>
      </c>
      <c r="Y102" s="73">
        <f>IF(K102="","",IF(THAM_SO!$B$7="Ưu tiên tỷ lệ trực tuyến thấp",(1-M102)*100,M102*100))</f>
        <v>0</v>
      </c>
      <c r="Z102" s="73">
        <f t="shared" si="5"/>
        <v>0</v>
      </c>
      <c r="AA102" s="73">
        <f t="shared" si="6"/>
        <v>0</v>
      </c>
      <c r="AB102" s="73">
        <f t="shared" si="7"/>
        <v>40</v>
      </c>
      <c r="AC102" s="73">
        <f>IF(K102="","",X102*THAM_SO!$B$2+Y102*THAM_SO!$B$3+Z102*THAM_SO!$B$4+AA102*THAM_SO!$B$5+AB102*THAM_SO!$B$6)</f>
        <v>5.6849642</v>
      </c>
      <c r="AD102" s="75">
        <f t="shared" si="8"/>
        <v>237</v>
      </c>
      <c r="AE102" s="76"/>
      <c r="AF102" s="78"/>
      <c r="AG102" s="78"/>
      <c r="AH102" s="78"/>
      <c r="AI102" s="78"/>
      <c r="AJ102" s="78"/>
      <c r="AK102" s="78"/>
      <c r="AL102" s="78"/>
    </row>
    <row r="103" ht="13.5" customHeight="1">
      <c r="A103" s="20">
        <v>98.0</v>
      </c>
      <c r="B103" s="20" t="s">
        <v>63</v>
      </c>
      <c r="C103" s="20" t="s">
        <v>70</v>
      </c>
      <c r="D103" s="67">
        <v>3.0</v>
      </c>
      <c r="E103" s="68" t="s">
        <v>513</v>
      </c>
      <c r="F103" s="69" t="s">
        <v>445</v>
      </c>
      <c r="G103" s="69" t="s">
        <v>185</v>
      </c>
      <c r="H103" s="69" t="s">
        <v>63</v>
      </c>
      <c r="I103" s="69" t="s">
        <v>671</v>
      </c>
      <c r="J103" s="69" t="s">
        <v>669</v>
      </c>
      <c r="K103" s="70">
        <v>2385.0</v>
      </c>
      <c r="L103" s="70">
        <v>2385.0</v>
      </c>
      <c r="M103" s="71">
        <f t="shared" si="1"/>
        <v>1</v>
      </c>
      <c r="N103" s="81"/>
      <c r="O103" s="72">
        <f t="shared" si="2"/>
        <v>0</v>
      </c>
      <c r="P103" s="69">
        <v>4.0</v>
      </c>
      <c r="Q103" s="69" t="s">
        <v>545</v>
      </c>
      <c r="R103" s="72">
        <f t="shared" si="3"/>
        <v>0</v>
      </c>
      <c r="S103" s="69" t="s">
        <v>545</v>
      </c>
      <c r="T103" s="69">
        <v>1.0</v>
      </c>
      <c r="U103" s="160" t="s">
        <v>673</v>
      </c>
      <c r="V103" s="108" t="s">
        <v>674</v>
      </c>
      <c r="W103" s="76"/>
      <c r="X103" s="73">
        <f t="shared" si="9"/>
        <v>16.26321173</v>
      </c>
      <c r="Y103" s="73">
        <f>IF(K103="","",IF(THAM_SO!$B$7="Ưu tiên tỷ lệ trực tuyến thấp",(1-M103)*100,M103*100))</f>
        <v>0</v>
      </c>
      <c r="Z103" s="73">
        <f t="shared" si="5"/>
        <v>0</v>
      </c>
      <c r="AA103" s="73">
        <f t="shared" si="6"/>
        <v>0</v>
      </c>
      <c r="AB103" s="73">
        <f t="shared" si="7"/>
        <v>20</v>
      </c>
      <c r="AC103" s="73">
        <f>IF(K103="","",X103*THAM_SO!$B$2+Y103*THAM_SO!$B$3+Z103*THAM_SO!$B$4+AA103*THAM_SO!$B$5+AB103*THAM_SO!$B$6)</f>
        <v>7.692124105</v>
      </c>
      <c r="AD103" s="75">
        <f t="shared" si="8"/>
        <v>203</v>
      </c>
      <c r="AE103" s="76"/>
      <c r="AF103" s="78"/>
      <c r="AG103" s="78"/>
      <c r="AH103" s="78"/>
      <c r="AI103" s="78"/>
      <c r="AJ103" s="78"/>
      <c r="AK103" s="78"/>
      <c r="AL103" s="78"/>
    </row>
    <row r="104" ht="13.5" customHeight="1">
      <c r="A104" s="20">
        <v>99.0</v>
      </c>
      <c r="B104" s="20" t="s">
        <v>63</v>
      </c>
      <c r="C104" s="20" t="s">
        <v>70</v>
      </c>
      <c r="D104" s="67">
        <v>4.0</v>
      </c>
      <c r="E104" s="68" t="s">
        <v>642</v>
      </c>
      <c r="F104" s="69" t="s">
        <v>183</v>
      </c>
      <c r="G104" s="69" t="s">
        <v>185</v>
      </c>
      <c r="H104" s="69" t="s">
        <v>63</v>
      </c>
      <c r="I104" s="69" t="s">
        <v>671</v>
      </c>
      <c r="J104" s="69" t="s">
        <v>669</v>
      </c>
      <c r="K104" s="70">
        <v>2172.0</v>
      </c>
      <c r="L104" s="70">
        <v>2172.0</v>
      </c>
      <c r="M104" s="71">
        <f t="shared" si="1"/>
        <v>1</v>
      </c>
      <c r="N104" s="81"/>
      <c r="O104" s="72">
        <f t="shared" si="2"/>
        <v>0</v>
      </c>
      <c r="P104" s="69">
        <v>5.0</v>
      </c>
      <c r="Q104" s="69" t="s">
        <v>545</v>
      </c>
      <c r="R104" s="72">
        <f t="shared" si="3"/>
        <v>0</v>
      </c>
      <c r="S104" s="69" t="s">
        <v>545</v>
      </c>
      <c r="T104" s="69">
        <v>1.0</v>
      </c>
      <c r="U104" s="160" t="s">
        <v>673</v>
      </c>
      <c r="V104" s="108" t="s">
        <v>674</v>
      </c>
      <c r="W104" s="76"/>
      <c r="X104" s="73">
        <f t="shared" si="9"/>
        <v>14.81077395</v>
      </c>
      <c r="Y104" s="73">
        <f>IF(K104="","",IF(THAM_SO!$B$7="Ưu tiên tỷ lệ trực tuyến thấp",(1-M104)*100,M104*100))</f>
        <v>0</v>
      </c>
      <c r="Z104" s="73">
        <f t="shared" si="5"/>
        <v>0</v>
      </c>
      <c r="AA104" s="73">
        <f t="shared" si="6"/>
        <v>0</v>
      </c>
      <c r="AB104" s="73">
        <f t="shared" si="7"/>
        <v>20</v>
      </c>
      <c r="AC104" s="73">
        <f>IF(K104="","",X104*THAM_SO!$B$2+Y104*THAM_SO!$B$3+Z104*THAM_SO!$B$4+AA104*THAM_SO!$B$5+AB104*THAM_SO!$B$6)</f>
        <v>7.183770883</v>
      </c>
      <c r="AD104" s="75">
        <f t="shared" si="8"/>
        <v>212</v>
      </c>
      <c r="AE104" s="76"/>
      <c r="AF104" s="78"/>
      <c r="AG104" s="78"/>
      <c r="AH104" s="78"/>
      <c r="AI104" s="78"/>
      <c r="AJ104" s="78"/>
      <c r="AK104" s="78"/>
      <c r="AL104" s="78"/>
    </row>
    <row r="105" ht="13.5" customHeight="1">
      <c r="A105" s="20">
        <v>100.0</v>
      </c>
      <c r="B105" s="20" t="s">
        <v>63</v>
      </c>
      <c r="C105" s="20" t="s">
        <v>70</v>
      </c>
      <c r="D105" s="67">
        <v>5.0</v>
      </c>
      <c r="E105" s="68" t="s">
        <v>661</v>
      </c>
      <c r="F105" s="69" t="s">
        <v>224</v>
      </c>
      <c r="G105" s="69" t="s">
        <v>226</v>
      </c>
      <c r="H105" s="69" t="s">
        <v>63</v>
      </c>
      <c r="I105" s="69" t="s">
        <v>671</v>
      </c>
      <c r="J105" s="237" t="s">
        <v>675</v>
      </c>
      <c r="K105" s="70">
        <v>359.0</v>
      </c>
      <c r="L105" s="70">
        <v>359.0</v>
      </c>
      <c r="M105" s="71">
        <f t="shared" si="1"/>
        <v>1</v>
      </c>
      <c r="N105" s="81"/>
      <c r="O105" s="72">
        <f t="shared" si="2"/>
        <v>0</v>
      </c>
      <c r="P105" s="69">
        <v>1.0</v>
      </c>
      <c r="Q105" s="69" t="s">
        <v>545</v>
      </c>
      <c r="R105" s="72">
        <f t="shared" si="3"/>
        <v>0</v>
      </c>
      <c r="S105" s="69" t="s">
        <v>545</v>
      </c>
      <c r="T105" s="69">
        <v>1.0</v>
      </c>
      <c r="U105" s="69" t="s">
        <v>676</v>
      </c>
      <c r="V105" s="69" t="s">
        <v>453</v>
      </c>
      <c r="W105" s="76"/>
      <c r="X105" s="73">
        <f t="shared" si="9"/>
        <v>2.448005455</v>
      </c>
      <c r="Y105" s="73">
        <f>IF(K105="","",IF(THAM_SO!$B$7="Ưu tiên tỷ lệ trực tuyến thấp",(1-M105)*100,M105*100))</f>
        <v>0</v>
      </c>
      <c r="Z105" s="73">
        <f t="shared" si="5"/>
        <v>0</v>
      </c>
      <c r="AA105" s="73">
        <f t="shared" si="6"/>
        <v>0</v>
      </c>
      <c r="AB105" s="73">
        <f t="shared" si="7"/>
        <v>20</v>
      </c>
      <c r="AC105" s="73">
        <f>IF(K105="","",X105*THAM_SO!$B$2+Y105*THAM_SO!$B$3+Z105*THAM_SO!$B$4+AA105*THAM_SO!$B$5+AB105*THAM_SO!$B$6)</f>
        <v>2.856801909</v>
      </c>
      <c r="AD105" s="75">
        <f t="shared" si="8"/>
        <v>334</v>
      </c>
      <c r="AE105" s="76"/>
      <c r="AF105" s="78"/>
      <c r="AG105" s="78"/>
      <c r="AH105" s="78"/>
      <c r="AI105" s="78"/>
      <c r="AJ105" s="78"/>
      <c r="AK105" s="78"/>
      <c r="AL105" s="78"/>
    </row>
    <row r="106" ht="13.5" customHeight="1">
      <c r="A106" s="282">
        <v>101.0</v>
      </c>
      <c r="B106" s="282" t="s">
        <v>63</v>
      </c>
      <c r="C106" s="282" t="s">
        <v>71</v>
      </c>
      <c r="D106" s="283">
        <v>1.0</v>
      </c>
      <c r="E106" s="284" t="s">
        <v>512</v>
      </c>
      <c r="F106" s="285" t="s">
        <v>331</v>
      </c>
      <c r="G106" s="286" t="s">
        <v>243</v>
      </c>
      <c r="H106" s="285" t="s">
        <v>63</v>
      </c>
      <c r="I106" s="285" t="s">
        <v>671</v>
      </c>
      <c r="J106" s="287" t="s">
        <v>677</v>
      </c>
      <c r="K106" s="70">
        <v>3878.0</v>
      </c>
      <c r="L106" s="70">
        <v>3878.0</v>
      </c>
      <c r="M106" s="71">
        <f t="shared" si="1"/>
        <v>1</v>
      </c>
      <c r="N106" s="70">
        <v>4.0</v>
      </c>
      <c r="O106" s="72">
        <f t="shared" si="2"/>
        <v>0.001031459515</v>
      </c>
      <c r="P106" s="69">
        <v>1.0</v>
      </c>
      <c r="Q106" s="69" t="s">
        <v>545</v>
      </c>
      <c r="R106" s="72">
        <f t="shared" si="3"/>
        <v>0</v>
      </c>
      <c r="S106" s="69" t="s">
        <v>545</v>
      </c>
      <c r="T106" s="69">
        <v>1.0</v>
      </c>
      <c r="U106" s="69" t="s">
        <v>670</v>
      </c>
      <c r="V106" s="69" t="s">
        <v>453</v>
      </c>
      <c r="W106" s="76"/>
      <c r="X106" s="73">
        <f t="shared" si="9"/>
        <v>26.44391408</v>
      </c>
      <c r="Y106" s="73">
        <f>IF(K106="","",IF(THAM_SO!$B$7="Ưu tiên tỷ lệ trực tuyến thấp",(1-M106)*100,M106*100))</f>
        <v>0</v>
      </c>
      <c r="Z106" s="73">
        <f t="shared" si="5"/>
        <v>0</v>
      </c>
      <c r="AA106" s="73">
        <f t="shared" si="6"/>
        <v>0.1031459515</v>
      </c>
      <c r="AB106" s="73">
        <f t="shared" si="7"/>
        <v>20</v>
      </c>
      <c r="AC106" s="73">
        <f>IF(K106="","",X106*THAM_SO!$B$2+Y106*THAM_SO!$B$3+Z106*THAM_SO!$B$4+AA106*THAM_SO!$B$5+AB106*THAM_SO!$B$6)</f>
        <v>11.26568452</v>
      </c>
      <c r="AD106" s="75">
        <f t="shared" si="8"/>
        <v>172</v>
      </c>
      <c r="AE106" s="76"/>
      <c r="AF106" s="78"/>
      <c r="AG106" s="78"/>
      <c r="AH106" s="78"/>
      <c r="AI106" s="78"/>
      <c r="AJ106" s="78"/>
      <c r="AK106" s="78"/>
      <c r="AL106" s="78"/>
    </row>
    <row r="107" ht="13.5" customHeight="1">
      <c r="A107" s="282">
        <v>102.0</v>
      </c>
      <c r="B107" s="282" t="s">
        <v>63</v>
      </c>
      <c r="C107" s="282" t="s">
        <v>71</v>
      </c>
      <c r="D107" s="283">
        <v>2.0</v>
      </c>
      <c r="E107" s="284" t="s">
        <v>544</v>
      </c>
      <c r="F107" s="285" t="s">
        <v>454</v>
      </c>
      <c r="G107" s="285" t="s">
        <v>243</v>
      </c>
      <c r="H107" s="285" t="s">
        <v>63</v>
      </c>
      <c r="I107" s="285" t="s">
        <v>671</v>
      </c>
      <c r="J107" s="287" t="s">
        <v>678</v>
      </c>
      <c r="K107" s="70">
        <v>1144.0</v>
      </c>
      <c r="L107" s="70">
        <v>1144.0</v>
      </c>
      <c r="M107" s="71">
        <f t="shared" si="1"/>
        <v>1</v>
      </c>
      <c r="N107" s="70">
        <v>20.0</v>
      </c>
      <c r="O107" s="72">
        <f t="shared" si="2"/>
        <v>0.01748251748</v>
      </c>
      <c r="P107" s="69">
        <v>2.0</v>
      </c>
      <c r="Q107" s="69" t="s">
        <v>545</v>
      </c>
      <c r="R107" s="72">
        <f t="shared" si="3"/>
        <v>0</v>
      </c>
      <c r="S107" s="69" t="s">
        <v>545</v>
      </c>
      <c r="T107" s="69">
        <v>2.0</v>
      </c>
      <c r="U107" s="160" t="s">
        <v>672</v>
      </c>
      <c r="V107" s="69" t="s">
        <v>453</v>
      </c>
      <c r="W107" s="76"/>
      <c r="X107" s="73">
        <f t="shared" si="9"/>
        <v>7.800886464</v>
      </c>
      <c r="Y107" s="73">
        <f>IF(K107="","",IF(THAM_SO!$B$7="Ưu tiên tỷ lệ trực tuyến thấp",(1-M107)*100,M107*100))</f>
        <v>0</v>
      </c>
      <c r="Z107" s="73">
        <f t="shared" si="5"/>
        <v>0</v>
      </c>
      <c r="AA107" s="73">
        <f t="shared" si="6"/>
        <v>1.748251748</v>
      </c>
      <c r="AB107" s="73">
        <f t="shared" si="7"/>
        <v>40</v>
      </c>
      <c r="AC107" s="73">
        <f>IF(K107="","",X107*THAM_SO!$B$2+Y107*THAM_SO!$B$3+Z107*THAM_SO!$B$4+AA107*THAM_SO!$B$5+AB107*THAM_SO!$B$6)</f>
        <v>6.905135437</v>
      </c>
      <c r="AD107" s="75">
        <f t="shared" si="8"/>
        <v>218</v>
      </c>
      <c r="AE107" s="76"/>
      <c r="AF107" s="78"/>
      <c r="AG107" s="78"/>
      <c r="AH107" s="78"/>
      <c r="AI107" s="78"/>
      <c r="AJ107" s="78"/>
      <c r="AK107" s="78"/>
      <c r="AL107" s="78"/>
    </row>
    <row r="108" ht="13.5" customHeight="1">
      <c r="A108" s="282">
        <v>103.0</v>
      </c>
      <c r="B108" s="282" t="s">
        <v>63</v>
      </c>
      <c r="C108" s="282" t="s">
        <v>71</v>
      </c>
      <c r="D108" s="283">
        <v>3.0</v>
      </c>
      <c r="E108" s="284" t="s">
        <v>513</v>
      </c>
      <c r="F108" s="285" t="s">
        <v>445</v>
      </c>
      <c r="G108" s="285" t="s">
        <v>185</v>
      </c>
      <c r="H108" s="285" t="s">
        <v>63</v>
      </c>
      <c r="I108" s="285" t="s">
        <v>671</v>
      </c>
      <c r="J108" s="287" t="s">
        <v>679</v>
      </c>
      <c r="K108" s="70">
        <v>1698.0</v>
      </c>
      <c r="L108" s="70">
        <v>1698.0</v>
      </c>
      <c r="M108" s="71">
        <f t="shared" si="1"/>
        <v>1</v>
      </c>
      <c r="N108" s="70">
        <v>37.0</v>
      </c>
      <c r="O108" s="72">
        <f t="shared" si="2"/>
        <v>0.02179034158</v>
      </c>
      <c r="P108" s="69">
        <v>4.0</v>
      </c>
      <c r="Q108" s="69" t="s">
        <v>545</v>
      </c>
      <c r="R108" s="72">
        <f t="shared" si="3"/>
        <v>0</v>
      </c>
      <c r="S108" s="69" t="s">
        <v>545</v>
      </c>
      <c r="T108" s="288">
        <v>1.0</v>
      </c>
      <c r="U108" s="160" t="s">
        <v>673</v>
      </c>
      <c r="V108" s="108" t="s">
        <v>674</v>
      </c>
      <c r="W108" s="76"/>
      <c r="X108" s="73">
        <f t="shared" si="9"/>
        <v>11.57858848</v>
      </c>
      <c r="Y108" s="73">
        <f>IF(K108="","",IF(THAM_SO!$B$7="Ưu tiên tỷ lệ trực tuyến thấp",(1-M108)*100,M108*100))</f>
        <v>0</v>
      </c>
      <c r="Z108" s="73">
        <f t="shared" si="5"/>
        <v>0</v>
      </c>
      <c r="AA108" s="73">
        <f t="shared" si="6"/>
        <v>2.179034158</v>
      </c>
      <c r="AB108" s="73">
        <f t="shared" si="7"/>
        <v>20</v>
      </c>
      <c r="AC108" s="73">
        <f>IF(K108="","",X108*THAM_SO!$B$2+Y108*THAM_SO!$B$3+Z108*THAM_SO!$B$4+AA108*THAM_SO!$B$5+AB108*THAM_SO!$B$6)</f>
        <v>6.270409382</v>
      </c>
      <c r="AD108" s="75">
        <f t="shared" si="8"/>
        <v>229</v>
      </c>
      <c r="AE108" s="76"/>
      <c r="AF108" s="78"/>
      <c r="AG108" s="78"/>
      <c r="AH108" s="78"/>
      <c r="AI108" s="78"/>
      <c r="AJ108" s="78"/>
      <c r="AK108" s="78"/>
      <c r="AL108" s="78"/>
    </row>
    <row r="109" ht="13.5" customHeight="1">
      <c r="A109" s="282">
        <v>104.0</v>
      </c>
      <c r="B109" s="282" t="s">
        <v>63</v>
      </c>
      <c r="C109" s="282" t="s">
        <v>71</v>
      </c>
      <c r="D109" s="283">
        <v>4.0</v>
      </c>
      <c r="E109" s="289" t="s">
        <v>642</v>
      </c>
      <c r="F109" s="285" t="s">
        <v>183</v>
      </c>
      <c r="G109" s="285" t="s">
        <v>185</v>
      </c>
      <c r="H109" s="285" t="s">
        <v>63</v>
      </c>
      <c r="I109" s="285" t="s">
        <v>671</v>
      </c>
      <c r="J109" s="287" t="s">
        <v>680</v>
      </c>
      <c r="K109" s="70">
        <v>389.0</v>
      </c>
      <c r="L109" s="70">
        <v>389.0</v>
      </c>
      <c r="M109" s="71">
        <f t="shared" si="1"/>
        <v>1</v>
      </c>
      <c r="N109" s="70">
        <v>1.0</v>
      </c>
      <c r="O109" s="72">
        <f t="shared" si="2"/>
        <v>0.002570694087</v>
      </c>
      <c r="P109" s="69">
        <v>5.0</v>
      </c>
      <c r="Q109" s="69" t="s">
        <v>545</v>
      </c>
      <c r="R109" s="72">
        <f t="shared" si="3"/>
        <v>0</v>
      </c>
      <c r="S109" s="69" t="s">
        <v>545</v>
      </c>
      <c r="T109" s="288">
        <v>1.0</v>
      </c>
      <c r="U109" s="160" t="s">
        <v>673</v>
      </c>
      <c r="V109" s="108" t="s">
        <v>674</v>
      </c>
      <c r="W109" s="76"/>
      <c r="X109" s="73">
        <f t="shared" si="9"/>
        <v>2.652574156</v>
      </c>
      <c r="Y109" s="73">
        <f>IF(K109="","",IF(THAM_SO!$B$7="Ưu tiên tỷ lệ trực tuyến thấp",(1-M109)*100,M109*100))</f>
        <v>0</v>
      </c>
      <c r="Z109" s="73">
        <f t="shared" si="5"/>
        <v>0</v>
      </c>
      <c r="AA109" s="73">
        <f t="shared" si="6"/>
        <v>0.2570694087</v>
      </c>
      <c r="AB109" s="73">
        <f t="shared" si="7"/>
        <v>20</v>
      </c>
      <c r="AC109" s="73">
        <f>IF(K109="","",X109*THAM_SO!$B$2+Y109*THAM_SO!$B$3+Z109*THAM_SO!$B$4+AA109*THAM_SO!$B$5+AB109*THAM_SO!$B$6)</f>
        <v>2.954107896</v>
      </c>
      <c r="AD109" s="75">
        <f t="shared" si="8"/>
        <v>321</v>
      </c>
      <c r="AE109" s="76"/>
      <c r="AF109" s="78"/>
      <c r="AG109" s="78"/>
      <c r="AH109" s="78"/>
      <c r="AI109" s="78"/>
      <c r="AJ109" s="78"/>
      <c r="AK109" s="78"/>
      <c r="AL109" s="78"/>
    </row>
    <row r="110" ht="13.5" customHeight="1">
      <c r="A110" s="282">
        <v>105.0</v>
      </c>
      <c r="B110" s="282" t="s">
        <v>63</v>
      </c>
      <c r="C110" s="282" t="s">
        <v>71</v>
      </c>
      <c r="D110" s="283">
        <v>5.0</v>
      </c>
      <c r="E110" s="284" t="s">
        <v>661</v>
      </c>
      <c r="F110" s="285" t="s">
        <v>224</v>
      </c>
      <c r="G110" s="285" t="s">
        <v>226</v>
      </c>
      <c r="H110" s="285" t="s">
        <v>63</v>
      </c>
      <c r="I110" s="285" t="s">
        <v>671</v>
      </c>
      <c r="J110" s="287" t="s">
        <v>681</v>
      </c>
      <c r="K110" s="70">
        <v>246.0</v>
      </c>
      <c r="L110" s="70">
        <v>215.0</v>
      </c>
      <c r="M110" s="71">
        <f t="shared" si="1"/>
        <v>0.8739837398</v>
      </c>
      <c r="N110" s="70">
        <v>8.0</v>
      </c>
      <c r="O110" s="72">
        <f t="shared" si="2"/>
        <v>0.0325203252</v>
      </c>
      <c r="P110" s="69">
        <v>1.0</v>
      </c>
      <c r="Q110" s="69" t="s">
        <v>545</v>
      </c>
      <c r="R110" s="72">
        <f t="shared" si="3"/>
        <v>0</v>
      </c>
      <c r="S110" s="69" t="s">
        <v>545</v>
      </c>
      <c r="T110" s="69">
        <v>1.0</v>
      </c>
      <c r="U110" s="69" t="s">
        <v>676</v>
      </c>
      <c r="V110" s="69" t="s">
        <v>453</v>
      </c>
      <c r="W110" s="76"/>
      <c r="X110" s="73">
        <f t="shared" si="9"/>
        <v>1.677463348</v>
      </c>
      <c r="Y110" s="73">
        <f>IF(K110="","",IF(THAM_SO!$B$7="Ưu tiên tỷ lệ trực tuyến thấp",(1-M110)*100,M110*100))</f>
        <v>12.60162602</v>
      </c>
      <c r="Z110" s="73">
        <f t="shared" si="5"/>
        <v>0</v>
      </c>
      <c r="AA110" s="73">
        <f t="shared" si="6"/>
        <v>3.25203252</v>
      </c>
      <c r="AB110" s="73">
        <f t="shared" si="7"/>
        <v>20</v>
      </c>
      <c r="AC110" s="73">
        <f>IF(K110="","",X110*THAM_SO!$B$2+Y110*THAM_SO!$B$3+Z110*THAM_SO!$B$4+AA110*THAM_SO!$B$5+AB110*THAM_SO!$B$6)</f>
        <v>4.802559326</v>
      </c>
      <c r="AD110" s="75">
        <f t="shared" si="8"/>
        <v>261</v>
      </c>
      <c r="AE110" s="76"/>
      <c r="AF110" s="78"/>
      <c r="AG110" s="78"/>
      <c r="AH110" s="78"/>
      <c r="AI110" s="78"/>
      <c r="AJ110" s="78"/>
      <c r="AK110" s="78"/>
      <c r="AL110" s="78"/>
    </row>
    <row r="111" ht="13.5" customHeight="1">
      <c r="A111" s="20">
        <v>106.0</v>
      </c>
      <c r="B111" s="20" t="s">
        <v>63</v>
      </c>
      <c r="C111" s="20" t="s">
        <v>72</v>
      </c>
      <c r="D111" s="67">
        <v>1.0</v>
      </c>
      <c r="E111" s="68" t="s">
        <v>512</v>
      </c>
      <c r="F111" s="69" t="s">
        <v>331</v>
      </c>
      <c r="G111" s="69" t="s">
        <v>243</v>
      </c>
      <c r="H111" s="69" t="s">
        <v>63</v>
      </c>
      <c r="I111" s="69" t="s">
        <v>671</v>
      </c>
      <c r="J111" s="237" t="s">
        <v>682</v>
      </c>
      <c r="K111" s="70">
        <v>5977.0</v>
      </c>
      <c r="L111" s="70">
        <v>5977.0</v>
      </c>
      <c r="M111" s="71">
        <f t="shared" si="1"/>
        <v>1</v>
      </c>
      <c r="N111" s="70">
        <v>0.0</v>
      </c>
      <c r="O111" s="72">
        <f t="shared" si="2"/>
        <v>0</v>
      </c>
      <c r="P111" s="69">
        <v>1.0</v>
      </c>
      <c r="Q111" s="69">
        <v>0.0</v>
      </c>
      <c r="R111" s="72">
        <f t="shared" si="3"/>
        <v>0</v>
      </c>
      <c r="S111" s="69" t="s">
        <v>573</v>
      </c>
      <c r="T111" s="69">
        <v>1.0</v>
      </c>
      <c r="U111" s="69" t="s">
        <v>670</v>
      </c>
      <c r="V111" s="69" t="s">
        <v>453</v>
      </c>
      <c r="W111" s="76"/>
      <c r="X111" s="73">
        <f t="shared" si="9"/>
        <v>40.75690419</v>
      </c>
      <c r="Y111" s="73">
        <f>IF(K111="","",IF(THAM_SO!$B$7="Ưu tiên tỷ lệ trực tuyến thấp",(1-M111)*100,M111*100))</f>
        <v>0</v>
      </c>
      <c r="Z111" s="73">
        <f t="shared" si="5"/>
        <v>0</v>
      </c>
      <c r="AA111" s="73">
        <f t="shared" si="6"/>
        <v>0</v>
      </c>
      <c r="AB111" s="73">
        <f t="shared" si="7"/>
        <v>20</v>
      </c>
      <c r="AC111" s="73">
        <f>IF(K111="","",X111*THAM_SO!$B$2+Y111*THAM_SO!$B$3+Z111*THAM_SO!$B$4+AA111*THAM_SO!$B$5+AB111*THAM_SO!$B$6)</f>
        <v>16.26491647</v>
      </c>
      <c r="AD111" s="75">
        <f t="shared" si="8"/>
        <v>141</v>
      </c>
      <c r="AE111" s="76"/>
      <c r="AF111" s="78"/>
      <c r="AG111" s="78"/>
      <c r="AH111" s="78"/>
      <c r="AI111" s="78"/>
      <c r="AJ111" s="78"/>
      <c r="AK111" s="78"/>
      <c r="AL111" s="78"/>
    </row>
    <row r="112" ht="13.5" customHeight="1">
      <c r="A112" s="20">
        <v>107.0</v>
      </c>
      <c r="B112" s="20" t="s">
        <v>63</v>
      </c>
      <c r="C112" s="20" t="s">
        <v>72</v>
      </c>
      <c r="D112" s="67">
        <v>2.0</v>
      </c>
      <c r="E112" s="68" t="s">
        <v>544</v>
      </c>
      <c r="F112" s="69" t="s">
        <v>443</v>
      </c>
      <c r="G112" s="69" t="s">
        <v>444</v>
      </c>
      <c r="H112" s="69" t="s">
        <v>63</v>
      </c>
      <c r="I112" s="69" t="s">
        <v>671</v>
      </c>
      <c r="J112" s="237" t="s">
        <v>683</v>
      </c>
      <c r="K112" s="70">
        <v>4347.0</v>
      </c>
      <c r="L112" s="70">
        <v>4347.0</v>
      </c>
      <c r="M112" s="71">
        <f t="shared" si="1"/>
        <v>1</v>
      </c>
      <c r="N112" s="70">
        <v>0.0</v>
      </c>
      <c r="O112" s="72">
        <f t="shared" si="2"/>
        <v>0</v>
      </c>
      <c r="P112" s="69">
        <v>1.0</v>
      </c>
      <c r="Q112" s="69">
        <v>0.0</v>
      </c>
      <c r="R112" s="72">
        <f t="shared" si="3"/>
        <v>0</v>
      </c>
      <c r="S112" s="69" t="s">
        <v>573</v>
      </c>
      <c r="T112" s="69">
        <v>1.0</v>
      </c>
      <c r="U112" s="69" t="s">
        <v>670</v>
      </c>
      <c r="V112" s="69" t="s">
        <v>453</v>
      </c>
      <c r="W112" s="76"/>
      <c r="X112" s="73">
        <f t="shared" si="9"/>
        <v>29.64200477</v>
      </c>
      <c r="Y112" s="73">
        <f>IF(K112="","",IF(THAM_SO!$B$7="Ưu tiên tỷ lệ trực tuyến thấp",(1-M112)*100,M112*100))</f>
        <v>0</v>
      </c>
      <c r="Z112" s="73">
        <f t="shared" si="5"/>
        <v>0</v>
      </c>
      <c r="AA112" s="73">
        <f t="shared" si="6"/>
        <v>0</v>
      </c>
      <c r="AB112" s="73">
        <f t="shared" si="7"/>
        <v>20</v>
      </c>
      <c r="AC112" s="73">
        <f>IF(K112="","",X112*THAM_SO!$B$2+Y112*THAM_SO!$B$3+Z112*THAM_SO!$B$4+AA112*THAM_SO!$B$5+AB112*THAM_SO!$B$6)</f>
        <v>12.37470167</v>
      </c>
      <c r="AD112" s="75">
        <f t="shared" si="8"/>
        <v>166</v>
      </c>
      <c r="AE112" s="76"/>
      <c r="AF112" s="78"/>
      <c r="AG112" s="78"/>
      <c r="AH112" s="78"/>
      <c r="AI112" s="78"/>
      <c r="AJ112" s="78"/>
      <c r="AK112" s="78"/>
      <c r="AL112" s="78"/>
    </row>
    <row r="113" ht="13.5" customHeight="1">
      <c r="A113" s="20">
        <v>108.0</v>
      </c>
      <c r="B113" s="20" t="s">
        <v>63</v>
      </c>
      <c r="C113" s="20" t="s">
        <v>72</v>
      </c>
      <c r="D113" s="67">
        <v>3.0</v>
      </c>
      <c r="E113" s="68" t="s">
        <v>513</v>
      </c>
      <c r="F113" s="69" t="s">
        <v>445</v>
      </c>
      <c r="G113" s="69" t="s">
        <v>185</v>
      </c>
      <c r="H113" s="69" t="s">
        <v>63</v>
      </c>
      <c r="I113" s="69" t="s">
        <v>671</v>
      </c>
      <c r="J113" s="237" t="s">
        <v>684</v>
      </c>
      <c r="K113" s="70">
        <v>1682.0</v>
      </c>
      <c r="L113" s="70">
        <v>1682.0</v>
      </c>
      <c r="M113" s="71">
        <f t="shared" si="1"/>
        <v>1</v>
      </c>
      <c r="N113" s="70">
        <v>0.0</v>
      </c>
      <c r="O113" s="72">
        <f t="shared" si="2"/>
        <v>0</v>
      </c>
      <c r="P113" s="69">
        <v>1.0</v>
      </c>
      <c r="Q113" s="69">
        <v>0.0</v>
      </c>
      <c r="R113" s="72">
        <f t="shared" si="3"/>
        <v>0</v>
      </c>
      <c r="S113" s="69" t="s">
        <v>573</v>
      </c>
      <c r="T113" s="69">
        <v>0.0</v>
      </c>
      <c r="U113" s="69"/>
      <c r="V113" s="76"/>
      <c r="W113" s="76"/>
      <c r="X113" s="73">
        <f t="shared" si="9"/>
        <v>11.46948517</v>
      </c>
      <c r="Y113" s="73">
        <f>IF(K113="","",IF(THAM_SO!$B$7="Ưu tiên tỷ lệ trực tuyến thấp",(1-M113)*100,M113*100))</f>
        <v>0</v>
      </c>
      <c r="Z113" s="73">
        <f t="shared" si="5"/>
        <v>0</v>
      </c>
      <c r="AA113" s="73">
        <f t="shared" si="6"/>
        <v>0</v>
      </c>
      <c r="AB113" s="73">
        <f t="shared" si="7"/>
        <v>0</v>
      </c>
      <c r="AC113" s="73">
        <f>IF(K113="","",X113*THAM_SO!$B$2+Y113*THAM_SO!$B$3+Z113*THAM_SO!$B$4+AA113*THAM_SO!$B$5+AB113*THAM_SO!$B$6)</f>
        <v>4.014319809</v>
      </c>
      <c r="AD113" s="75">
        <f t="shared" si="8"/>
        <v>281</v>
      </c>
      <c r="AE113" s="76"/>
      <c r="AF113" s="78"/>
      <c r="AG113" s="78"/>
      <c r="AH113" s="78"/>
      <c r="AI113" s="78"/>
      <c r="AJ113" s="78"/>
      <c r="AK113" s="78"/>
      <c r="AL113" s="78"/>
    </row>
    <row r="114" ht="13.5" customHeight="1">
      <c r="A114" s="20">
        <v>109.0</v>
      </c>
      <c r="B114" s="20" t="s">
        <v>63</v>
      </c>
      <c r="C114" s="20" t="s">
        <v>72</v>
      </c>
      <c r="D114" s="67">
        <v>4.0</v>
      </c>
      <c r="E114" s="68" t="s">
        <v>642</v>
      </c>
      <c r="F114" s="69" t="s">
        <v>183</v>
      </c>
      <c r="G114" s="69" t="s">
        <v>185</v>
      </c>
      <c r="H114" s="69" t="s">
        <v>63</v>
      </c>
      <c r="I114" s="69" t="s">
        <v>671</v>
      </c>
      <c r="J114" s="237" t="s">
        <v>685</v>
      </c>
      <c r="K114" s="70">
        <v>1670.0</v>
      </c>
      <c r="L114" s="70">
        <v>1670.0</v>
      </c>
      <c r="M114" s="71">
        <f t="shared" si="1"/>
        <v>1</v>
      </c>
      <c r="N114" s="70">
        <v>0.0</v>
      </c>
      <c r="O114" s="72">
        <f t="shared" si="2"/>
        <v>0</v>
      </c>
      <c r="P114" s="69">
        <v>1.0</v>
      </c>
      <c r="Q114" s="69">
        <v>0.0</v>
      </c>
      <c r="R114" s="72">
        <f t="shared" si="3"/>
        <v>0</v>
      </c>
      <c r="S114" s="76"/>
      <c r="T114" s="69">
        <v>0.0</v>
      </c>
      <c r="U114" s="76"/>
      <c r="V114" s="76"/>
      <c r="W114" s="76"/>
      <c r="X114" s="73">
        <f t="shared" si="9"/>
        <v>11.38765769</v>
      </c>
      <c r="Y114" s="73">
        <f>IF(K114="","",IF(THAM_SO!$B$7="Ưu tiên tỷ lệ trực tuyến thấp",(1-M114)*100,M114*100))</f>
        <v>0</v>
      </c>
      <c r="Z114" s="73">
        <f t="shared" si="5"/>
        <v>0</v>
      </c>
      <c r="AA114" s="73">
        <f t="shared" si="6"/>
        <v>0</v>
      </c>
      <c r="AB114" s="73">
        <f t="shared" si="7"/>
        <v>0</v>
      </c>
      <c r="AC114" s="73">
        <f>IF(K114="","",X114*THAM_SO!$B$2+Y114*THAM_SO!$B$3+Z114*THAM_SO!$B$4+AA114*THAM_SO!$B$5+AB114*THAM_SO!$B$6)</f>
        <v>3.985680191</v>
      </c>
      <c r="AD114" s="75">
        <f t="shared" si="8"/>
        <v>282</v>
      </c>
      <c r="AE114" s="76"/>
      <c r="AF114" s="78"/>
      <c r="AG114" s="78"/>
      <c r="AH114" s="78"/>
      <c r="AI114" s="78"/>
      <c r="AJ114" s="78"/>
      <c r="AK114" s="78"/>
      <c r="AL114" s="78"/>
    </row>
    <row r="115" ht="13.5" customHeight="1">
      <c r="A115" s="20">
        <v>110.0</v>
      </c>
      <c r="B115" s="20" t="s">
        <v>63</v>
      </c>
      <c r="C115" s="20" t="s">
        <v>72</v>
      </c>
      <c r="D115" s="67">
        <v>5.0</v>
      </c>
      <c r="E115" s="68" t="s">
        <v>661</v>
      </c>
      <c r="F115" s="69" t="s">
        <v>224</v>
      </c>
      <c r="G115" s="69" t="s">
        <v>226</v>
      </c>
      <c r="H115" s="69" t="s">
        <v>63</v>
      </c>
      <c r="I115" s="69" t="s">
        <v>671</v>
      </c>
      <c r="J115" s="290" t="s">
        <v>686</v>
      </c>
      <c r="K115" s="70">
        <v>757.0</v>
      </c>
      <c r="L115" s="70">
        <v>757.0</v>
      </c>
      <c r="M115" s="71">
        <f t="shared" si="1"/>
        <v>1</v>
      </c>
      <c r="N115" s="70">
        <v>0.0</v>
      </c>
      <c r="O115" s="72">
        <f t="shared" si="2"/>
        <v>0</v>
      </c>
      <c r="P115" s="69">
        <v>1.0</v>
      </c>
      <c r="Q115" s="69">
        <v>0.0</v>
      </c>
      <c r="R115" s="72">
        <f t="shared" si="3"/>
        <v>0</v>
      </c>
      <c r="S115" s="76"/>
      <c r="T115" s="69">
        <v>0.0</v>
      </c>
      <c r="U115" s="76"/>
      <c r="V115" s="76"/>
      <c r="W115" s="76"/>
      <c r="X115" s="73">
        <f t="shared" si="9"/>
        <v>5.161950222</v>
      </c>
      <c r="Y115" s="73">
        <f>IF(K115="","",IF(THAM_SO!$B$7="Ưu tiên tỷ lệ trực tuyến thấp",(1-M115)*100,M115*100))</f>
        <v>0</v>
      </c>
      <c r="Z115" s="73">
        <f t="shared" si="5"/>
        <v>0</v>
      </c>
      <c r="AA115" s="73">
        <f t="shared" si="6"/>
        <v>0</v>
      </c>
      <c r="AB115" s="73">
        <f t="shared" si="7"/>
        <v>0</v>
      </c>
      <c r="AC115" s="73">
        <f>IF(K115="","",X115*THAM_SO!$B$2+Y115*THAM_SO!$B$3+Z115*THAM_SO!$B$4+AA115*THAM_SO!$B$5+AB115*THAM_SO!$B$6)</f>
        <v>1.806682578</v>
      </c>
      <c r="AD115" s="75">
        <f t="shared" si="8"/>
        <v>377</v>
      </c>
      <c r="AE115" s="76"/>
      <c r="AF115" s="78"/>
      <c r="AG115" s="78"/>
      <c r="AH115" s="78"/>
      <c r="AI115" s="78"/>
      <c r="AJ115" s="78"/>
      <c r="AK115" s="78"/>
      <c r="AL115" s="78"/>
    </row>
    <row r="116" ht="13.5" customHeight="1">
      <c r="A116" s="20">
        <v>111.0</v>
      </c>
      <c r="B116" s="20" t="s">
        <v>63</v>
      </c>
      <c r="C116" s="20" t="s">
        <v>73</v>
      </c>
      <c r="D116" s="67">
        <v>1.0</v>
      </c>
      <c r="E116" s="68" t="s">
        <v>687</v>
      </c>
      <c r="F116" s="69" t="s">
        <v>331</v>
      </c>
      <c r="G116" s="69" t="s">
        <v>243</v>
      </c>
      <c r="H116" s="69" t="s">
        <v>63</v>
      </c>
      <c r="I116" s="69" t="s">
        <v>671</v>
      </c>
      <c r="J116" s="237" t="s">
        <v>688</v>
      </c>
      <c r="K116" s="70">
        <v>5741.0</v>
      </c>
      <c r="L116" s="70">
        <v>5741.0</v>
      </c>
      <c r="M116" s="71">
        <f t="shared" si="1"/>
        <v>1</v>
      </c>
      <c r="N116" s="70">
        <v>0.0</v>
      </c>
      <c r="O116" s="72">
        <f t="shared" si="2"/>
        <v>0</v>
      </c>
      <c r="P116" s="69">
        <v>1.0</v>
      </c>
      <c r="Q116" s="69">
        <v>0.0</v>
      </c>
      <c r="R116" s="72">
        <f t="shared" si="3"/>
        <v>0</v>
      </c>
      <c r="S116" s="69" t="s">
        <v>359</v>
      </c>
      <c r="T116" s="69">
        <v>1.0</v>
      </c>
      <c r="U116" s="69" t="s">
        <v>689</v>
      </c>
      <c r="V116" s="69" t="s">
        <v>690</v>
      </c>
      <c r="W116" s="69" t="s">
        <v>691</v>
      </c>
      <c r="X116" s="73">
        <f t="shared" si="9"/>
        <v>39.14763041</v>
      </c>
      <c r="Y116" s="73">
        <f>IF(K116="","",IF(THAM_SO!$B$7="Ưu tiên tỷ lệ trực tuyến thấp",(1-M116)*100,M116*100))</f>
        <v>0</v>
      </c>
      <c r="Z116" s="73">
        <f t="shared" si="5"/>
        <v>0</v>
      </c>
      <c r="AA116" s="73">
        <f t="shared" si="6"/>
        <v>0</v>
      </c>
      <c r="AB116" s="73">
        <f t="shared" si="7"/>
        <v>20</v>
      </c>
      <c r="AC116" s="73">
        <f>IF(K116="","",X116*THAM_SO!$B$2+Y116*THAM_SO!$B$3+Z116*THAM_SO!$B$4+AA116*THAM_SO!$B$5+AB116*THAM_SO!$B$6)</f>
        <v>15.70167064</v>
      </c>
      <c r="AD116" s="75">
        <f t="shared" si="8"/>
        <v>149</v>
      </c>
      <c r="AE116" s="76"/>
      <c r="AF116" s="78"/>
      <c r="AG116" s="78"/>
      <c r="AH116" s="78"/>
      <c r="AI116" s="78"/>
      <c r="AJ116" s="78"/>
      <c r="AK116" s="78"/>
      <c r="AL116" s="78"/>
    </row>
    <row r="117" ht="13.5" customHeight="1">
      <c r="A117" s="20">
        <v>112.0</v>
      </c>
      <c r="B117" s="20" t="s">
        <v>63</v>
      </c>
      <c r="C117" s="20" t="s">
        <v>73</v>
      </c>
      <c r="D117" s="67">
        <v>2.0</v>
      </c>
      <c r="E117" s="68" t="s">
        <v>692</v>
      </c>
      <c r="F117" s="69" t="s">
        <v>650</v>
      </c>
      <c r="G117" s="69" t="s">
        <v>185</v>
      </c>
      <c r="H117" s="69" t="s">
        <v>63</v>
      </c>
      <c r="I117" s="69" t="s">
        <v>671</v>
      </c>
      <c r="J117" s="69" t="s">
        <v>693</v>
      </c>
      <c r="K117" s="70">
        <v>1577.0</v>
      </c>
      <c r="L117" s="70">
        <v>1577.0</v>
      </c>
      <c r="M117" s="71">
        <f t="shared" si="1"/>
        <v>1</v>
      </c>
      <c r="N117" s="70">
        <v>0.0</v>
      </c>
      <c r="O117" s="72">
        <f t="shared" si="2"/>
        <v>0</v>
      </c>
      <c r="P117" s="69">
        <v>2.0</v>
      </c>
      <c r="Q117" s="69">
        <v>0.0</v>
      </c>
      <c r="R117" s="72">
        <f t="shared" si="3"/>
        <v>0</v>
      </c>
      <c r="S117" s="69" t="s">
        <v>573</v>
      </c>
      <c r="T117" s="69">
        <v>1.0</v>
      </c>
      <c r="U117" s="69" t="s">
        <v>694</v>
      </c>
      <c r="V117" s="69" t="s">
        <v>695</v>
      </c>
      <c r="W117" s="69" t="s">
        <v>696</v>
      </c>
      <c r="X117" s="73">
        <f t="shared" si="9"/>
        <v>10.75349472</v>
      </c>
      <c r="Y117" s="73">
        <f>IF(K117="","",IF(THAM_SO!$B$7="Ưu tiên tỷ lệ trực tuyến thấp",(1-M117)*100,M117*100))</f>
        <v>0</v>
      </c>
      <c r="Z117" s="73">
        <f t="shared" si="5"/>
        <v>0</v>
      </c>
      <c r="AA117" s="73">
        <f t="shared" si="6"/>
        <v>0</v>
      </c>
      <c r="AB117" s="73">
        <f t="shared" si="7"/>
        <v>20</v>
      </c>
      <c r="AC117" s="73">
        <f>IF(K117="","",X117*THAM_SO!$B$2+Y117*THAM_SO!$B$3+Z117*THAM_SO!$B$4+AA117*THAM_SO!$B$5+AB117*THAM_SO!$B$6)</f>
        <v>5.76372315</v>
      </c>
      <c r="AD117" s="75">
        <f t="shared" si="8"/>
        <v>236</v>
      </c>
      <c r="AE117" s="76"/>
      <c r="AF117" s="78"/>
      <c r="AG117" s="78"/>
      <c r="AH117" s="78"/>
      <c r="AI117" s="78"/>
      <c r="AJ117" s="78"/>
      <c r="AK117" s="78"/>
      <c r="AL117" s="78"/>
    </row>
    <row r="118" ht="13.5" customHeight="1">
      <c r="A118" s="20">
        <v>113.0</v>
      </c>
      <c r="B118" s="20" t="s">
        <v>63</v>
      </c>
      <c r="C118" s="20" t="s">
        <v>73</v>
      </c>
      <c r="D118" s="67">
        <v>3.0</v>
      </c>
      <c r="E118" s="68" t="s">
        <v>697</v>
      </c>
      <c r="F118" s="69" t="s">
        <v>183</v>
      </c>
      <c r="G118" s="69" t="s">
        <v>185</v>
      </c>
      <c r="H118" s="69" t="s">
        <v>63</v>
      </c>
      <c r="I118" s="69" t="s">
        <v>671</v>
      </c>
      <c r="J118" s="237" t="s">
        <v>698</v>
      </c>
      <c r="K118" s="70">
        <v>568.0</v>
      </c>
      <c r="L118" s="70">
        <v>568.0</v>
      </c>
      <c r="M118" s="71">
        <f t="shared" si="1"/>
        <v>1</v>
      </c>
      <c r="N118" s="70">
        <v>0.0</v>
      </c>
      <c r="O118" s="72">
        <f t="shared" si="2"/>
        <v>0</v>
      </c>
      <c r="P118" s="69">
        <v>1.0</v>
      </c>
      <c r="Q118" s="69">
        <v>0.0</v>
      </c>
      <c r="R118" s="72">
        <f t="shared" si="3"/>
        <v>0</v>
      </c>
      <c r="S118" s="69" t="s">
        <v>573</v>
      </c>
      <c r="T118" s="69">
        <v>1.0</v>
      </c>
      <c r="U118" s="69" t="s">
        <v>699</v>
      </c>
      <c r="V118" s="69" t="s">
        <v>700</v>
      </c>
      <c r="W118" s="69" t="s">
        <v>701</v>
      </c>
      <c r="X118" s="73">
        <f t="shared" si="9"/>
        <v>3.873167405</v>
      </c>
      <c r="Y118" s="73">
        <f>IF(K118="","",IF(THAM_SO!$B$7="Ưu tiên tỷ lệ trực tuyến thấp",(1-M118)*100,M118*100))</f>
        <v>0</v>
      </c>
      <c r="Z118" s="73">
        <f t="shared" si="5"/>
        <v>0</v>
      </c>
      <c r="AA118" s="73">
        <f t="shared" si="6"/>
        <v>0</v>
      </c>
      <c r="AB118" s="73">
        <f t="shared" si="7"/>
        <v>20</v>
      </c>
      <c r="AC118" s="73">
        <f>IF(K118="","",X118*THAM_SO!$B$2+Y118*THAM_SO!$B$3+Z118*THAM_SO!$B$4+AA118*THAM_SO!$B$5+AB118*THAM_SO!$B$6)</f>
        <v>3.355608592</v>
      </c>
      <c r="AD118" s="75">
        <f t="shared" si="8"/>
        <v>300</v>
      </c>
      <c r="AE118" s="76"/>
      <c r="AF118" s="78"/>
      <c r="AG118" s="78"/>
      <c r="AH118" s="78"/>
      <c r="AI118" s="78"/>
      <c r="AJ118" s="78"/>
      <c r="AK118" s="78"/>
      <c r="AL118" s="78"/>
    </row>
    <row r="119" ht="13.5" customHeight="1">
      <c r="A119" s="20">
        <v>114.0</v>
      </c>
      <c r="B119" s="20" t="s">
        <v>63</v>
      </c>
      <c r="C119" s="20" t="s">
        <v>73</v>
      </c>
      <c r="D119" s="67">
        <v>4.0</v>
      </c>
      <c r="E119" s="68" t="s">
        <v>702</v>
      </c>
      <c r="F119" s="69" t="s">
        <v>259</v>
      </c>
      <c r="G119" s="69" t="s">
        <v>462</v>
      </c>
      <c r="H119" s="69" t="s">
        <v>63</v>
      </c>
      <c r="I119" s="69" t="s">
        <v>671</v>
      </c>
      <c r="J119" s="291" t="s">
        <v>703</v>
      </c>
      <c r="K119" s="70">
        <v>356.0</v>
      </c>
      <c r="L119" s="70">
        <v>356.0</v>
      </c>
      <c r="M119" s="71">
        <f t="shared" si="1"/>
        <v>1</v>
      </c>
      <c r="N119" s="70">
        <v>0.0</v>
      </c>
      <c r="O119" s="72">
        <f t="shared" si="2"/>
        <v>0</v>
      </c>
      <c r="P119" s="69">
        <v>5.0</v>
      </c>
      <c r="Q119" s="69">
        <v>0.0</v>
      </c>
      <c r="R119" s="72">
        <f t="shared" si="3"/>
        <v>0</v>
      </c>
      <c r="S119" s="69" t="s">
        <v>573</v>
      </c>
      <c r="T119" s="69">
        <v>1.0</v>
      </c>
      <c r="U119" s="69" t="s">
        <v>704</v>
      </c>
      <c r="V119" s="69" t="s">
        <v>705</v>
      </c>
      <c r="W119" s="69" t="s">
        <v>706</v>
      </c>
      <c r="X119" s="73">
        <f t="shared" si="9"/>
        <v>2.427548585</v>
      </c>
      <c r="Y119" s="73">
        <f>IF(K119="","",IF(THAM_SO!$B$7="Ưu tiên tỷ lệ trực tuyến thấp",(1-M119)*100,M119*100))</f>
        <v>0</v>
      </c>
      <c r="Z119" s="73">
        <f t="shared" si="5"/>
        <v>0</v>
      </c>
      <c r="AA119" s="73">
        <f t="shared" si="6"/>
        <v>0</v>
      </c>
      <c r="AB119" s="73">
        <f t="shared" si="7"/>
        <v>20</v>
      </c>
      <c r="AC119" s="73">
        <f>IF(K119="","",X119*THAM_SO!$B$2+Y119*THAM_SO!$B$3+Z119*THAM_SO!$B$4+AA119*THAM_SO!$B$5+AB119*THAM_SO!$B$6)</f>
        <v>2.849642005</v>
      </c>
      <c r="AD119" s="75">
        <f t="shared" si="8"/>
        <v>336</v>
      </c>
      <c r="AE119" s="76"/>
      <c r="AF119" s="78"/>
      <c r="AG119" s="78"/>
      <c r="AH119" s="78"/>
      <c r="AI119" s="78"/>
      <c r="AJ119" s="78"/>
      <c r="AK119" s="78"/>
      <c r="AL119" s="78"/>
    </row>
    <row r="120" ht="13.5" customHeight="1">
      <c r="A120" s="20">
        <v>115.0</v>
      </c>
      <c r="B120" s="20" t="s">
        <v>63</v>
      </c>
      <c r="C120" s="20" t="s">
        <v>73</v>
      </c>
      <c r="D120" s="67">
        <v>5.0</v>
      </c>
      <c r="E120" s="68" t="s">
        <v>707</v>
      </c>
      <c r="F120" s="69" t="s">
        <v>708</v>
      </c>
      <c r="G120" s="69" t="s">
        <v>709</v>
      </c>
      <c r="H120" s="69" t="s">
        <v>63</v>
      </c>
      <c r="I120" s="69" t="s">
        <v>671</v>
      </c>
      <c r="J120" s="237" t="s">
        <v>710</v>
      </c>
      <c r="K120" s="70">
        <v>145.0</v>
      </c>
      <c r="L120" s="70">
        <v>145.0</v>
      </c>
      <c r="M120" s="71">
        <f t="shared" si="1"/>
        <v>1</v>
      </c>
      <c r="N120" s="70">
        <v>0.0</v>
      </c>
      <c r="O120" s="72">
        <f t="shared" si="2"/>
        <v>0</v>
      </c>
      <c r="P120" s="69">
        <v>2.0</v>
      </c>
      <c r="Q120" s="69">
        <v>0.0</v>
      </c>
      <c r="R120" s="72">
        <f t="shared" si="3"/>
        <v>0</v>
      </c>
      <c r="S120" s="69" t="s">
        <v>573</v>
      </c>
      <c r="T120" s="69">
        <v>1.0</v>
      </c>
      <c r="U120" s="69" t="s">
        <v>711</v>
      </c>
      <c r="V120" s="69" t="s">
        <v>712</v>
      </c>
      <c r="W120" s="69" t="s">
        <v>701</v>
      </c>
      <c r="X120" s="73">
        <f t="shared" si="9"/>
        <v>0.9887487214</v>
      </c>
      <c r="Y120" s="73">
        <f>IF(K120="","",IF(THAM_SO!$B$7="Ưu tiên tỷ lệ trực tuyến thấp",(1-M120)*100,M120*100))</f>
        <v>0</v>
      </c>
      <c r="Z120" s="73">
        <f t="shared" si="5"/>
        <v>0</v>
      </c>
      <c r="AA120" s="73">
        <f t="shared" si="6"/>
        <v>0</v>
      </c>
      <c r="AB120" s="73">
        <f t="shared" si="7"/>
        <v>20</v>
      </c>
      <c r="AC120" s="73">
        <f>IF(K120="","",X120*THAM_SO!$B$2+Y120*THAM_SO!$B$3+Z120*THAM_SO!$B$4+AA120*THAM_SO!$B$5+AB120*THAM_SO!$B$6)</f>
        <v>2.346062053</v>
      </c>
      <c r="AD120" s="75">
        <f t="shared" si="8"/>
        <v>361</v>
      </c>
      <c r="AE120" s="76"/>
      <c r="AF120" s="78"/>
      <c r="AG120" s="78"/>
      <c r="AH120" s="78"/>
      <c r="AI120" s="78"/>
      <c r="AJ120" s="78"/>
      <c r="AK120" s="78"/>
      <c r="AL120" s="78"/>
    </row>
    <row r="121" ht="13.5" customHeight="1">
      <c r="A121" s="20">
        <v>116.0</v>
      </c>
      <c r="B121" s="20" t="s">
        <v>63</v>
      </c>
      <c r="C121" s="20" t="s">
        <v>74</v>
      </c>
      <c r="D121" s="67">
        <v>1.0</v>
      </c>
      <c r="E121" s="68" t="s">
        <v>512</v>
      </c>
      <c r="F121" s="69" t="s">
        <v>331</v>
      </c>
      <c r="G121" s="69" t="s">
        <v>243</v>
      </c>
      <c r="H121" s="69" t="s">
        <v>63</v>
      </c>
      <c r="I121" s="69" t="s">
        <v>671</v>
      </c>
      <c r="J121" s="237" t="s">
        <v>713</v>
      </c>
      <c r="K121" s="81">
        <f t="shared" ref="K121:L121" si="11">1+1018+2626+11020</f>
        <v>14665</v>
      </c>
      <c r="L121" s="81">
        <f t="shared" si="11"/>
        <v>14665</v>
      </c>
      <c r="M121" s="71">
        <f t="shared" si="1"/>
        <v>1</v>
      </c>
      <c r="N121" s="70">
        <v>0.0</v>
      </c>
      <c r="O121" s="72">
        <f t="shared" si="2"/>
        <v>0</v>
      </c>
      <c r="P121" s="69">
        <v>1.0</v>
      </c>
      <c r="Q121" s="69">
        <v>1.0</v>
      </c>
      <c r="R121" s="72">
        <f t="shared" si="3"/>
        <v>1</v>
      </c>
      <c r="S121" s="76"/>
      <c r="T121" s="69">
        <v>4.0</v>
      </c>
      <c r="U121" s="292" t="s">
        <v>714</v>
      </c>
      <c r="V121" s="69" t="s">
        <v>715</v>
      </c>
      <c r="W121" s="69" t="s">
        <v>716</v>
      </c>
      <c r="X121" s="73">
        <f t="shared" si="9"/>
        <v>100</v>
      </c>
      <c r="Y121" s="73">
        <f>IF(K121="","",IF(THAM_SO!$B$7="Ưu tiên tỷ lệ trực tuyến thấp",(1-M121)*100,M121*100))</f>
        <v>0</v>
      </c>
      <c r="Z121" s="73">
        <f t="shared" si="5"/>
        <v>100</v>
      </c>
      <c r="AA121" s="73">
        <f t="shared" si="6"/>
        <v>0</v>
      </c>
      <c r="AB121" s="73">
        <f t="shared" si="7"/>
        <v>80</v>
      </c>
      <c r="AC121" s="73">
        <f>IF(K121="","",X121*THAM_SO!$B$2+Y121*THAM_SO!$B$3+Z121*THAM_SO!$B$4+AA121*THAM_SO!$B$5+AB121*THAM_SO!$B$6)</f>
        <v>73</v>
      </c>
      <c r="AD121" s="75">
        <f t="shared" si="8"/>
        <v>1</v>
      </c>
      <c r="AE121" s="76"/>
      <c r="AF121" s="78"/>
      <c r="AG121" s="78"/>
      <c r="AH121" s="78"/>
      <c r="AI121" s="78"/>
      <c r="AJ121" s="78"/>
      <c r="AK121" s="78"/>
      <c r="AL121" s="78"/>
    </row>
    <row r="122" ht="13.5" customHeight="1">
      <c r="A122" s="20">
        <v>117.0</v>
      </c>
      <c r="B122" s="20" t="s">
        <v>63</v>
      </c>
      <c r="C122" s="20" t="s">
        <v>74</v>
      </c>
      <c r="D122" s="67">
        <v>2.0</v>
      </c>
      <c r="E122" s="68" t="s">
        <v>544</v>
      </c>
      <c r="F122" s="69" t="s">
        <v>443</v>
      </c>
      <c r="G122" s="76"/>
      <c r="H122" s="69" t="s">
        <v>63</v>
      </c>
      <c r="I122" s="69" t="s">
        <v>671</v>
      </c>
      <c r="J122" s="237" t="s">
        <v>717</v>
      </c>
      <c r="K122" s="81">
        <f t="shared" ref="K122:L122" si="12">855+2092+8095</f>
        <v>11042</v>
      </c>
      <c r="L122" s="81">
        <f t="shared" si="12"/>
        <v>11042</v>
      </c>
      <c r="M122" s="71">
        <f t="shared" si="1"/>
        <v>1</v>
      </c>
      <c r="N122" s="70">
        <v>0.0</v>
      </c>
      <c r="O122" s="72">
        <f t="shared" si="2"/>
        <v>0</v>
      </c>
      <c r="P122" s="69">
        <v>1.0</v>
      </c>
      <c r="Q122" s="69">
        <v>0.0</v>
      </c>
      <c r="R122" s="72">
        <f t="shared" si="3"/>
        <v>0</v>
      </c>
      <c r="S122" s="76"/>
      <c r="T122" s="69">
        <v>4.0</v>
      </c>
      <c r="U122" s="292" t="s">
        <v>714</v>
      </c>
      <c r="V122" s="69" t="s">
        <v>715</v>
      </c>
      <c r="W122" s="69" t="s">
        <v>716</v>
      </c>
      <c r="X122" s="73">
        <f t="shared" si="9"/>
        <v>75.29491988</v>
      </c>
      <c r="Y122" s="73">
        <f>IF(K122="","",IF(THAM_SO!$B$7="Ưu tiên tỷ lệ trực tuyến thấp",(1-M122)*100,M122*100))</f>
        <v>0</v>
      </c>
      <c r="Z122" s="73">
        <f t="shared" si="5"/>
        <v>0</v>
      </c>
      <c r="AA122" s="73">
        <f t="shared" si="6"/>
        <v>0</v>
      </c>
      <c r="AB122" s="73">
        <f t="shared" si="7"/>
        <v>80</v>
      </c>
      <c r="AC122" s="73">
        <f>IF(K122="","",X122*THAM_SO!$B$2+Y122*THAM_SO!$B$3+Z122*THAM_SO!$B$4+AA122*THAM_SO!$B$5+AB122*THAM_SO!$B$6)</f>
        <v>34.35322196</v>
      </c>
      <c r="AD122" s="75">
        <f t="shared" si="8"/>
        <v>40</v>
      </c>
      <c r="AE122" s="76"/>
      <c r="AF122" s="78"/>
      <c r="AG122" s="78"/>
      <c r="AH122" s="78"/>
      <c r="AI122" s="78"/>
      <c r="AJ122" s="78"/>
      <c r="AK122" s="78"/>
      <c r="AL122" s="78"/>
    </row>
    <row r="123" ht="13.5" customHeight="1">
      <c r="A123" s="20">
        <v>118.0</v>
      </c>
      <c r="B123" s="20" t="s">
        <v>63</v>
      </c>
      <c r="C123" s="20" t="s">
        <v>74</v>
      </c>
      <c r="D123" s="67">
        <v>3.0</v>
      </c>
      <c r="E123" s="68" t="s">
        <v>718</v>
      </c>
      <c r="F123" s="69" t="s">
        <v>719</v>
      </c>
      <c r="G123" s="69" t="s">
        <v>185</v>
      </c>
      <c r="H123" s="69" t="s">
        <v>63</v>
      </c>
      <c r="I123" s="69" t="s">
        <v>671</v>
      </c>
      <c r="J123" s="237" t="s">
        <v>720</v>
      </c>
      <c r="K123" s="70">
        <v>9754.0</v>
      </c>
      <c r="L123" s="70">
        <f>K123- 77</f>
        <v>9677</v>
      </c>
      <c r="M123" s="71">
        <f t="shared" si="1"/>
        <v>0.9921058027</v>
      </c>
      <c r="N123" s="70">
        <v>77.0</v>
      </c>
      <c r="O123" s="72">
        <f t="shared" si="2"/>
        <v>0.007894197252</v>
      </c>
      <c r="P123" s="69">
        <v>2.0</v>
      </c>
      <c r="Q123" s="69">
        <v>2.0</v>
      </c>
      <c r="R123" s="72">
        <f>IFERROR(Q124/P124,0)</f>
        <v>1</v>
      </c>
      <c r="S123" s="76"/>
      <c r="T123" s="69">
        <v>4.0</v>
      </c>
      <c r="U123" s="292" t="s">
        <v>721</v>
      </c>
      <c r="V123" s="69" t="s">
        <v>722</v>
      </c>
      <c r="W123" s="69" t="s">
        <v>723</v>
      </c>
      <c r="X123" s="73">
        <f>IF(K124="","",IFERROR(MIN(100,K124/MAX($K$6:$K$590)*100),0))</f>
        <v>27.63041255</v>
      </c>
      <c r="Y123" s="73">
        <f>IF(K124="","",IF(THAM_SO!$B$7="Ưu tiên tỷ lệ trực tuyến thấp",(1-M124)*100,M124*100))</f>
        <v>0.3948667325</v>
      </c>
      <c r="Z123" s="73">
        <f>IF(K124="","",R123*100)</f>
        <v>100</v>
      </c>
      <c r="AA123" s="73">
        <f>IF(K124="","",O124*100)</f>
        <v>0.3948667325</v>
      </c>
      <c r="AB123" s="73">
        <f>IF(K124="","",IFERROR(T123/5*100,0))</f>
        <v>80</v>
      </c>
      <c r="AC123" s="73">
        <f>IF(K124="","",X123*THAM_SO!$B$2+Y123*THAM_SO!$B$3+Z123*THAM_SO!$B$4+AA123*THAM_SO!$B$5+AB123*THAM_SO!$B$6)</f>
        <v>47.76936107</v>
      </c>
      <c r="AD123" s="75">
        <f t="shared" si="8"/>
        <v>4</v>
      </c>
      <c r="AE123" s="76"/>
      <c r="AF123" s="78"/>
      <c r="AG123" s="78"/>
      <c r="AH123" s="78"/>
      <c r="AI123" s="78"/>
      <c r="AJ123" s="78"/>
      <c r="AK123" s="78"/>
      <c r="AL123" s="78"/>
    </row>
    <row r="124" ht="13.5" customHeight="1">
      <c r="A124" s="20">
        <v>119.0</v>
      </c>
      <c r="B124" s="20" t="s">
        <v>63</v>
      </c>
      <c r="C124" s="20" t="s">
        <v>74</v>
      </c>
      <c r="D124" s="67">
        <v>4.0</v>
      </c>
      <c r="E124" s="158" t="s">
        <v>513</v>
      </c>
      <c r="F124" s="160" t="s">
        <v>183</v>
      </c>
      <c r="G124" s="69" t="s">
        <v>185</v>
      </c>
      <c r="H124" s="69" t="s">
        <v>63</v>
      </c>
      <c r="I124" s="69" t="s">
        <v>671</v>
      </c>
      <c r="J124" s="237" t="s">
        <v>724</v>
      </c>
      <c r="K124" s="70">
        <v>4052.0</v>
      </c>
      <c r="L124" s="70">
        <f>K124- 16</f>
        <v>4036</v>
      </c>
      <c r="M124" s="71">
        <f t="shared" si="1"/>
        <v>0.9960513327</v>
      </c>
      <c r="N124" s="70">
        <v>16.0</v>
      </c>
      <c r="O124" s="72">
        <f t="shared" si="2"/>
        <v>0.003948667325</v>
      </c>
      <c r="P124" s="69">
        <v>3.0</v>
      </c>
      <c r="Q124" s="69">
        <v>3.0</v>
      </c>
      <c r="R124" s="72">
        <f>IFERROR(Q123/P123,0)</f>
        <v>1</v>
      </c>
      <c r="S124" s="76"/>
      <c r="T124" s="69">
        <v>4.0</v>
      </c>
      <c r="U124" s="292" t="s">
        <v>721</v>
      </c>
      <c r="V124" s="69" t="s">
        <v>722</v>
      </c>
      <c r="W124" s="69" t="s">
        <v>723</v>
      </c>
      <c r="X124" s="73">
        <f>IF(K123="","",IFERROR(MIN(100,K123/MAX($K$6:$K$590)*100),0))</f>
        <v>66.51210365</v>
      </c>
      <c r="Y124" s="73">
        <f>IF(K123="","",IF(THAM_SO!$B$7="Ưu tiên tỷ lệ trực tuyến thấp",(1-M123)*100,M123*100))</f>
        <v>0.7894197252</v>
      </c>
      <c r="Z124" s="73">
        <f>IF(K123="","",R124*100)</f>
        <v>100</v>
      </c>
      <c r="AA124" s="73">
        <f>IF(K123="","",O123*100)</f>
        <v>0.7894197252</v>
      </c>
      <c r="AB124" s="73">
        <f>IF(K123="","",IFERROR(T124/5*100,0))</f>
        <v>80</v>
      </c>
      <c r="AC124" s="73">
        <f>IF(K123="","",X124*THAM_SO!$B$2+Y124*THAM_SO!$B$3+Z124*THAM_SO!$B$4+AA124*THAM_SO!$B$5+AB124*THAM_SO!$B$6)</f>
        <v>61.47659121</v>
      </c>
      <c r="AD124" s="75">
        <f t="shared" si="8"/>
        <v>2</v>
      </c>
      <c r="AE124" s="76"/>
      <c r="AF124" s="78"/>
      <c r="AG124" s="78"/>
      <c r="AH124" s="78"/>
      <c r="AI124" s="78"/>
      <c r="AJ124" s="78"/>
      <c r="AK124" s="78"/>
      <c r="AL124" s="78"/>
    </row>
    <row r="125" ht="13.5" customHeight="1">
      <c r="A125" s="20">
        <v>120.0</v>
      </c>
      <c r="B125" s="20" t="s">
        <v>63</v>
      </c>
      <c r="C125" s="20" t="s">
        <v>74</v>
      </c>
      <c r="D125" s="67">
        <v>5.0</v>
      </c>
      <c r="E125" s="104" t="s">
        <v>661</v>
      </c>
      <c r="F125" s="105" t="s">
        <v>224</v>
      </c>
      <c r="G125" s="108" t="s">
        <v>226</v>
      </c>
      <c r="H125" s="69" t="s">
        <v>63</v>
      </c>
      <c r="I125" s="69" t="s">
        <v>671</v>
      </c>
      <c r="J125" s="290" t="s">
        <v>686</v>
      </c>
      <c r="K125" s="81">
        <f>1655+648</f>
        <v>2303</v>
      </c>
      <c r="L125" s="70">
        <v>2303.0</v>
      </c>
      <c r="M125" s="71">
        <f t="shared" si="1"/>
        <v>1</v>
      </c>
      <c r="N125" s="70">
        <v>0.0</v>
      </c>
      <c r="O125" s="72">
        <f t="shared" si="2"/>
        <v>0</v>
      </c>
      <c r="P125" s="69">
        <v>1.0</v>
      </c>
      <c r="Q125" s="69">
        <v>0.0</v>
      </c>
      <c r="R125" s="72">
        <f t="shared" ref="R125:R130" si="13">IFERROR(Q125/P125,0)</f>
        <v>0</v>
      </c>
      <c r="S125" s="76"/>
      <c r="T125" s="69">
        <v>4.0</v>
      </c>
      <c r="U125" s="69" t="s">
        <v>725</v>
      </c>
      <c r="V125" s="69" t="s">
        <v>726</v>
      </c>
      <c r="W125" s="69" t="s">
        <v>727</v>
      </c>
      <c r="X125" s="73">
        <f t="shared" ref="X125:X130" si="14">IF(K125="","",IFERROR(MIN(100,K125/MAX($K$6:$K$590)*100),0))</f>
        <v>15.70405728</v>
      </c>
      <c r="Y125" s="73">
        <f>IF(K125="","",IF(THAM_SO!$B$7="Ưu tiên tỷ lệ trực tuyến thấp",(1-M125)*100,M125*100))</f>
        <v>0</v>
      </c>
      <c r="Z125" s="73">
        <f t="shared" ref="Z125:Z315" si="15">IF(K125="","",R125*100)</f>
        <v>0</v>
      </c>
      <c r="AA125" s="73">
        <f t="shared" ref="AA125:AA315" si="16">IF(K125="","",O125*100)</f>
        <v>0</v>
      </c>
      <c r="AB125" s="73">
        <f t="shared" ref="AB125:AB315" si="17">IF(K125="","",IFERROR(T125/5*100,0))</f>
        <v>80</v>
      </c>
      <c r="AC125" s="73">
        <f>IF(K125="","",X125*THAM_SO!$B$2+Y125*THAM_SO!$B$3+Z125*THAM_SO!$B$4+AA125*THAM_SO!$B$5+AB125*THAM_SO!$B$6)</f>
        <v>13.49642005</v>
      </c>
      <c r="AD125" s="75">
        <f t="shared" si="8"/>
        <v>160</v>
      </c>
      <c r="AE125" s="76"/>
      <c r="AF125" s="78"/>
      <c r="AG125" s="78"/>
      <c r="AH125" s="78"/>
      <c r="AI125" s="78"/>
      <c r="AJ125" s="78"/>
      <c r="AK125" s="78"/>
      <c r="AL125" s="78"/>
    </row>
    <row r="126" ht="13.5" customHeight="1">
      <c r="A126" s="20">
        <v>121.0</v>
      </c>
      <c r="B126" s="20" t="s">
        <v>63</v>
      </c>
      <c r="C126" s="20" t="s">
        <v>75</v>
      </c>
      <c r="D126" s="67">
        <v>1.0</v>
      </c>
      <c r="E126" s="293" t="s">
        <v>544</v>
      </c>
      <c r="F126" s="294" t="s">
        <v>454</v>
      </c>
      <c r="G126" s="295" t="s">
        <v>243</v>
      </c>
      <c r="H126" s="69" t="s">
        <v>63</v>
      </c>
      <c r="I126" s="69" t="s">
        <v>671</v>
      </c>
      <c r="J126" s="237" t="s">
        <v>728</v>
      </c>
      <c r="K126" s="70">
        <v>6190.0</v>
      </c>
      <c r="L126" s="70">
        <v>6176.0</v>
      </c>
      <c r="M126" s="71">
        <f t="shared" si="1"/>
        <v>0.9977382876</v>
      </c>
      <c r="N126" s="81"/>
      <c r="O126" s="72">
        <f t="shared" si="2"/>
        <v>0</v>
      </c>
      <c r="P126" s="76"/>
      <c r="Q126" s="76"/>
      <c r="R126" s="72">
        <f t="shared" si="13"/>
        <v>0</v>
      </c>
      <c r="S126" s="76"/>
      <c r="T126" s="76"/>
      <c r="U126" s="76"/>
      <c r="V126" s="76"/>
      <c r="W126" s="76"/>
      <c r="X126" s="73">
        <f t="shared" si="14"/>
        <v>42.20934197</v>
      </c>
      <c r="Y126" s="73">
        <f>IF(K126="","",IF(THAM_SO!$B$7="Ưu tiên tỷ lệ trực tuyến thấp",(1-M126)*100,M126*100))</f>
        <v>0.2261712439</v>
      </c>
      <c r="Z126" s="73">
        <f t="shared" si="15"/>
        <v>0</v>
      </c>
      <c r="AA126" s="73">
        <f t="shared" si="16"/>
        <v>0</v>
      </c>
      <c r="AB126" s="73">
        <f t="shared" si="17"/>
        <v>0</v>
      </c>
      <c r="AC126" s="73">
        <f>IF(K126="","",X126*THAM_SO!$B$2+Y126*THAM_SO!$B$3+Z126*THAM_SO!$B$4+AA126*THAM_SO!$B$5+AB126*THAM_SO!$B$6)</f>
        <v>14.80719538</v>
      </c>
      <c r="AD126" s="75">
        <f t="shared" si="8"/>
        <v>153</v>
      </c>
      <c r="AE126" s="76"/>
      <c r="AF126" s="78"/>
      <c r="AG126" s="78"/>
      <c r="AH126" s="78"/>
      <c r="AI126" s="78"/>
      <c r="AJ126" s="78"/>
      <c r="AK126" s="78"/>
      <c r="AL126" s="78"/>
    </row>
    <row r="127" ht="13.5" customHeight="1">
      <c r="A127" s="20">
        <v>122.0</v>
      </c>
      <c r="B127" s="20" t="s">
        <v>63</v>
      </c>
      <c r="C127" s="20" t="s">
        <v>75</v>
      </c>
      <c r="D127" s="67">
        <v>2.0</v>
      </c>
      <c r="E127" s="296" t="s">
        <v>729</v>
      </c>
      <c r="F127" s="294" t="s">
        <v>205</v>
      </c>
      <c r="G127" s="295" t="s">
        <v>206</v>
      </c>
      <c r="H127" s="69" t="s">
        <v>63</v>
      </c>
      <c r="I127" s="69" t="s">
        <v>671</v>
      </c>
      <c r="J127" s="274" t="s">
        <v>614</v>
      </c>
      <c r="K127" s="70">
        <v>331.0</v>
      </c>
      <c r="L127" s="70">
        <v>331.0</v>
      </c>
      <c r="M127" s="71">
        <f t="shared" si="1"/>
        <v>1</v>
      </c>
      <c r="N127" s="81"/>
      <c r="O127" s="72">
        <f t="shared" si="2"/>
        <v>0</v>
      </c>
      <c r="P127" s="76"/>
      <c r="Q127" s="76"/>
      <c r="R127" s="72">
        <f t="shared" si="13"/>
        <v>0</v>
      </c>
      <c r="S127" s="76"/>
      <c r="T127" s="76"/>
      <c r="U127" s="76"/>
      <c r="V127" s="76"/>
      <c r="W127" s="76"/>
      <c r="X127" s="73">
        <f t="shared" si="14"/>
        <v>2.257074668</v>
      </c>
      <c r="Y127" s="73">
        <f>IF(K127="","",IF(THAM_SO!$B$7="Ưu tiên tỷ lệ trực tuyến thấp",(1-M127)*100,M127*100))</f>
        <v>0</v>
      </c>
      <c r="Z127" s="73">
        <f t="shared" si="15"/>
        <v>0</v>
      </c>
      <c r="AA127" s="73">
        <f t="shared" si="16"/>
        <v>0</v>
      </c>
      <c r="AB127" s="73">
        <f t="shared" si="17"/>
        <v>0</v>
      </c>
      <c r="AC127" s="73">
        <f>IF(K127="","",X127*THAM_SO!$B$2+Y127*THAM_SO!$B$3+Z127*THAM_SO!$B$4+AA127*THAM_SO!$B$5+AB127*THAM_SO!$B$6)</f>
        <v>0.7899761337</v>
      </c>
      <c r="AD127" s="75">
        <f t="shared" si="8"/>
        <v>422</v>
      </c>
      <c r="AE127" s="76"/>
      <c r="AF127" s="78"/>
      <c r="AG127" s="78"/>
      <c r="AH127" s="78"/>
      <c r="AI127" s="78"/>
      <c r="AJ127" s="78"/>
      <c r="AK127" s="78"/>
      <c r="AL127" s="78"/>
    </row>
    <row r="128" ht="13.5" customHeight="1">
      <c r="A128" s="20">
        <v>123.0</v>
      </c>
      <c r="B128" s="20" t="s">
        <v>63</v>
      </c>
      <c r="C128" s="20" t="s">
        <v>75</v>
      </c>
      <c r="D128" s="67">
        <v>3.0</v>
      </c>
      <c r="E128" s="297" t="s">
        <v>528</v>
      </c>
      <c r="F128" s="294" t="s">
        <v>351</v>
      </c>
      <c r="G128" s="295" t="s">
        <v>185</v>
      </c>
      <c r="H128" s="69" t="s">
        <v>63</v>
      </c>
      <c r="I128" s="69" t="s">
        <v>671</v>
      </c>
      <c r="J128" s="237" t="s">
        <v>730</v>
      </c>
      <c r="K128" s="70">
        <v>943.0</v>
      </c>
      <c r="L128" s="70">
        <v>939.0</v>
      </c>
      <c r="M128" s="71">
        <f t="shared" si="1"/>
        <v>0.9957582185</v>
      </c>
      <c r="N128" s="81"/>
      <c r="O128" s="72">
        <f t="shared" si="2"/>
        <v>0</v>
      </c>
      <c r="P128" s="76"/>
      <c r="Q128" s="76"/>
      <c r="R128" s="72">
        <f t="shared" si="13"/>
        <v>0</v>
      </c>
      <c r="S128" s="76"/>
      <c r="T128" s="76"/>
      <c r="U128" s="69" t="s">
        <v>731</v>
      </c>
      <c r="V128" s="76"/>
      <c r="W128" s="76"/>
      <c r="X128" s="73">
        <f t="shared" si="14"/>
        <v>6.430276168</v>
      </c>
      <c r="Y128" s="73">
        <f>IF(K128="","",IF(THAM_SO!$B$7="Ưu tiên tỷ lệ trực tuyến thấp",(1-M128)*100,M128*100))</f>
        <v>0.4241781548</v>
      </c>
      <c r="Z128" s="73">
        <f t="shared" si="15"/>
        <v>0</v>
      </c>
      <c r="AA128" s="73">
        <f t="shared" si="16"/>
        <v>0</v>
      </c>
      <c r="AB128" s="73">
        <f t="shared" si="17"/>
        <v>0</v>
      </c>
      <c r="AC128" s="73">
        <f>IF(K128="","",X128*THAM_SO!$B$2+Y128*THAM_SO!$B$3+Z128*THAM_SO!$B$4+AA128*THAM_SO!$B$5+AB128*THAM_SO!$B$6)</f>
        <v>2.314223382</v>
      </c>
      <c r="AD128" s="75">
        <f t="shared" si="8"/>
        <v>362</v>
      </c>
      <c r="AE128" s="76"/>
      <c r="AF128" s="78"/>
      <c r="AG128" s="78"/>
      <c r="AH128" s="78"/>
      <c r="AI128" s="78"/>
      <c r="AJ128" s="78"/>
      <c r="AK128" s="78"/>
      <c r="AL128" s="78"/>
    </row>
    <row r="129" ht="13.5" customHeight="1">
      <c r="A129" s="20">
        <v>124.0</v>
      </c>
      <c r="B129" s="20" t="s">
        <v>63</v>
      </c>
      <c r="C129" s="20" t="s">
        <v>75</v>
      </c>
      <c r="D129" s="67">
        <v>4.0</v>
      </c>
      <c r="E129" s="297" t="s">
        <v>661</v>
      </c>
      <c r="F129" s="294" t="s">
        <v>224</v>
      </c>
      <c r="G129" s="295" t="s">
        <v>226</v>
      </c>
      <c r="H129" s="69" t="s">
        <v>63</v>
      </c>
      <c r="I129" s="69" t="s">
        <v>671</v>
      </c>
      <c r="J129" s="298" t="s">
        <v>732</v>
      </c>
      <c r="K129" s="70">
        <v>865.0</v>
      </c>
      <c r="L129" s="70">
        <v>865.0</v>
      </c>
      <c r="M129" s="71">
        <f t="shared" si="1"/>
        <v>1</v>
      </c>
      <c r="N129" s="81"/>
      <c r="O129" s="72">
        <f t="shared" si="2"/>
        <v>0</v>
      </c>
      <c r="P129" s="76"/>
      <c r="Q129" s="76"/>
      <c r="R129" s="72">
        <f t="shared" si="13"/>
        <v>0</v>
      </c>
      <c r="S129" s="76"/>
      <c r="T129" s="76"/>
      <c r="U129" s="76"/>
      <c r="V129" s="76"/>
      <c r="W129" s="76"/>
      <c r="X129" s="73">
        <f t="shared" si="14"/>
        <v>5.898397545</v>
      </c>
      <c r="Y129" s="73">
        <f>IF(K129="","",IF(THAM_SO!$B$7="Ưu tiên tỷ lệ trực tuyến thấp",(1-M129)*100,M129*100))</f>
        <v>0</v>
      </c>
      <c r="Z129" s="73">
        <f t="shared" si="15"/>
        <v>0</v>
      </c>
      <c r="AA129" s="73">
        <f t="shared" si="16"/>
        <v>0</v>
      </c>
      <c r="AB129" s="73">
        <f t="shared" si="17"/>
        <v>0</v>
      </c>
      <c r="AC129" s="73">
        <f>IF(K129="","",X129*THAM_SO!$B$2+Y129*THAM_SO!$B$3+Z129*THAM_SO!$B$4+AA129*THAM_SO!$B$5+AB129*THAM_SO!$B$6)</f>
        <v>2.064439141</v>
      </c>
      <c r="AD129" s="75">
        <f t="shared" si="8"/>
        <v>369</v>
      </c>
      <c r="AE129" s="76"/>
      <c r="AF129" s="78"/>
      <c r="AG129" s="78"/>
      <c r="AH129" s="78"/>
      <c r="AI129" s="78"/>
      <c r="AJ129" s="78"/>
      <c r="AK129" s="78"/>
      <c r="AL129" s="78"/>
    </row>
    <row r="130" ht="13.5" customHeight="1">
      <c r="A130" s="20">
        <v>125.0</v>
      </c>
      <c r="B130" s="20" t="s">
        <v>63</v>
      </c>
      <c r="C130" s="20" t="s">
        <v>75</v>
      </c>
      <c r="D130" s="67">
        <v>5.0</v>
      </c>
      <c r="E130" s="299" t="s">
        <v>692</v>
      </c>
      <c r="F130" s="294" t="s">
        <v>733</v>
      </c>
      <c r="G130" s="295" t="s">
        <v>185</v>
      </c>
      <c r="H130" s="69" t="s">
        <v>63</v>
      </c>
      <c r="I130" s="69" t="s">
        <v>671</v>
      </c>
      <c r="J130" s="237" t="s">
        <v>734</v>
      </c>
      <c r="K130" s="70">
        <v>861.0</v>
      </c>
      <c r="L130" s="70">
        <v>861.0</v>
      </c>
      <c r="M130" s="71">
        <f t="shared" si="1"/>
        <v>1</v>
      </c>
      <c r="N130" s="81"/>
      <c r="O130" s="72">
        <f t="shared" si="2"/>
        <v>0</v>
      </c>
      <c r="P130" s="76"/>
      <c r="Q130" s="76"/>
      <c r="R130" s="72">
        <f t="shared" si="13"/>
        <v>0</v>
      </c>
      <c r="S130" s="76"/>
      <c r="T130" s="76"/>
      <c r="U130" s="160" t="s">
        <v>731</v>
      </c>
      <c r="V130" s="76"/>
      <c r="W130" s="76"/>
      <c r="X130" s="73">
        <f t="shared" si="14"/>
        <v>5.871121718</v>
      </c>
      <c r="Y130" s="73">
        <f>IF(K130="","",IF(THAM_SO!$B$7="Ưu tiên tỷ lệ trực tuyến thấp",(1-M130)*100,M130*100))</f>
        <v>0</v>
      </c>
      <c r="Z130" s="73">
        <f t="shared" si="15"/>
        <v>0</v>
      </c>
      <c r="AA130" s="73">
        <f t="shared" si="16"/>
        <v>0</v>
      </c>
      <c r="AB130" s="73">
        <f t="shared" si="17"/>
        <v>0</v>
      </c>
      <c r="AC130" s="73">
        <f>IF(K130="","",X130*THAM_SO!$B$2+Y130*THAM_SO!$B$3+Z130*THAM_SO!$B$4+AA130*THAM_SO!$B$5+AB130*THAM_SO!$B$6)</f>
        <v>2.054892601</v>
      </c>
      <c r="AD130" s="75">
        <f t="shared" si="8"/>
        <v>370</v>
      </c>
      <c r="AE130" s="76"/>
      <c r="AF130" s="78"/>
      <c r="AG130" s="78"/>
      <c r="AH130" s="78"/>
      <c r="AI130" s="78"/>
      <c r="AJ130" s="78"/>
      <c r="AK130" s="78"/>
      <c r="AL130" s="78"/>
    </row>
    <row r="131" ht="13.5" customHeight="1">
      <c r="A131" s="300">
        <v>126.0</v>
      </c>
      <c r="B131" s="300" t="s">
        <v>63</v>
      </c>
      <c r="C131" s="300" t="s">
        <v>78</v>
      </c>
      <c r="D131" s="301">
        <v>1.0</v>
      </c>
      <c r="E131" s="302" t="s">
        <v>513</v>
      </c>
      <c r="F131" s="303" t="s">
        <v>735</v>
      </c>
      <c r="G131" s="303" t="s">
        <v>185</v>
      </c>
      <c r="H131" s="303" t="s">
        <v>63</v>
      </c>
      <c r="I131" s="304" t="s">
        <v>671</v>
      </c>
      <c r="J131" s="305" t="s">
        <v>736</v>
      </c>
      <c r="K131" s="306">
        <v>10056.0</v>
      </c>
      <c r="L131" s="306">
        <v>10056.0</v>
      </c>
      <c r="M131" s="307">
        <f t="shared" si="1"/>
        <v>1</v>
      </c>
      <c r="N131" s="306">
        <v>0.0</v>
      </c>
      <c r="O131" s="308">
        <f t="shared" si="2"/>
        <v>0</v>
      </c>
      <c r="P131" s="306">
        <v>1.0</v>
      </c>
      <c r="Q131" s="309"/>
      <c r="R131" s="308">
        <f>IFERROR(#REF!/#REF!,0)</f>
        <v>0</v>
      </c>
      <c r="S131" s="310"/>
      <c r="T131" s="304">
        <v>1.0</v>
      </c>
      <c r="U131" s="311" t="s">
        <v>737</v>
      </c>
      <c r="V131" s="312" t="s">
        <v>441</v>
      </c>
      <c r="W131" s="310"/>
      <c r="X131" s="313">
        <f>IF(K131="","",IFERROR(MIN(100,K131/MAX($K$6:$K$590)*100),0))</f>
        <v>68.57142857</v>
      </c>
      <c r="Y131" s="313">
        <f>IF(K131="","",IF(THAM_SO!$B$7="Ưu tiên tỷ lệ trực tuyến thấp",(1-M131)*100,M131*100))</f>
        <v>0</v>
      </c>
      <c r="Z131" s="313">
        <f t="shared" si="15"/>
        <v>0</v>
      </c>
      <c r="AA131" s="313">
        <f t="shared" si="16"/>
        <v>0</v>
      </c>
      <c r="AB131" s="313">
        <f t="shared" si="17"/>
        <v>20</v>
      </c>
      <c r="AC131" s="313">
        <f>IF(K131="","",X131*THAM_SO!$B$2+Y131*THAM_SO!$B$3+Z132*THAM_SO!$B$4+AA132*THAM_SO!$B$5+AB132*THAM_SO!$B$6)</f>
        <v>26</v>
      </c>
      <c r="AD131" s="310">
        <f t="shared" si="8"/>
        <v>100</v>
      </c>
      <c r="AE131" s="310"/>
      <c r="AF131" s="300"/>
      <c r="AG131" s="300"/>
      <c r="AH131" s="300"/>
      <c r="AI131" s="300"/>
      <c r="AJ131" s="300"/>
      <c r="AK131" s="300"/>
      <c r="AL131" s="300"/>
    </row>
    <row r="132" ht="13.5" customHeight="1">
      <c r="A132" s="300">
        <v>127.0</v>
      </c>
      <c r="B132" s="300" t="s">
        <v>63</v>
      </c>
      <c r="C132" s="300" t="s">
        <v>78</v>
      </c>
      <c r="D132" s="301">
        <v>2.0</v>
      </c>
      <c r="E132" s="314" t="s">
        <v>528</v>
      </c>
      <c r="F132" s="315" t="s">
        <v>183</v>
      </c>
      <c r="G132" s="303" t="s">
        <v>185</v>
      </c>
      <c r="H132" s="303" t="s">
        <v>63</v>
      </c>
      <c r="I132" s="304" t="s">
        <v>671</v>
      </c>
      <c r="J132" s="305" t="s">
        <v>738</v>
      </c>
      <c r="K132" s="306">
        <v>7014.0</v>
      </c>
      <c r="L132" s="306">
        <v>7014.0</v>
      </c>
      <c r="M132" s="307">
        <f t="shared" si="1"/>
        <v>1</v>
      </c>
      <c r="N132" s="306">
        <v>0.0</v>
      </c>
      <c r="O132" s="308">
        <f t="shared" si="2"/>
        <v>0</v>
      </c>
      <c r="P132" s="306">
        <v>2.0</v>
      </c>
      <c r="Q132" s="310"/>
      <c r="R132" s="308">
        <f t="shared" ref="R132:R315" si="18">IFERROR(Q132/P132,0)</f>
        <v>0</v>
      </c>
      <c r="S132" s="310"/>
      <c r="T132" s="304">
        <v>1.0</v>
      </c>
      <c r="U132" s="311" t="s">
        <v>737</v>
      </c>
      <c r="V132" s="312" t="s">
        <v>441</v>
      </c>
      <c r="W132" s="310"/>
      <c r="X132" s="313">
        <f t="shared" ref="X132:X315" si="19">IF(K132="","",IFERROR(MIN(100,K132/MAX($K$6:$K$590)*100),0))</f>
        <v>47.82816229</v>
      </c>
      <c r="Y132" s="313">
        <f>IF(K132="","",IF(THAM_SO!$B$7="Ưu tiên tỷ lệ trực tuyến thấp",(1-M132)*100,M132*100))</f>
        <v>0</v>
      </c>
      <c r="Z132" s="313">
        <f t="shared" si="15"/>
        <v>0</v>
      </c>
      <c r="AA132" s="313">
        <f t="shared" si="16"/>
        <v>0</v>
      </c>
      <c r="AB132" s="313">
        <f t="shared" si="17"/>
        <v>20</v>
      </c>
      <c r="AC132" s="313">
        <f>IF(K132="","",X132*THAM_SO!$B$2+Y132*THAM_SO!$B$3+Z132*THAM_SO!$B$4+AA132*THAM_SO!$B$5+AB132*THAM_SO!$B$6)</f>
        <v>18.7398568</v>
      </c>
      <c r="AD132" s="310">
        <f t="shared" si="8"/>
        <v>125</v>
      </c>
      <c r="AE132" s="310"/>
      <c r="AF132" s="300"/>
      <c r="AG132" s="300"/>
      <c r="AH132" s="300"/>
      <c r="AI132" s="300"/>
      <c r="AJ132" s="300"/>
      <c r="AK132" s="300"/>
      <c r="AL132" s="300"/>
    </row>
    <row r="133" ht="13.5" customHeight="1">
      <c r="A133" s="300">
        <v>128.0</v>
      </c>
      <c r="B133" s="300" t="s">
        <v>63</v>
      </c>
      <c r="C133" s="300" t="s">
        <v>78</v>
      </c>
      <c r="D133" s="301">
        <v>3.0</v>
      </c>
      <c r="E133" s="316" t="s">
        <v>539</v>
      </c>
      <c r="F133" s="303" t="s">
        <v>521</v>
      </c>
      <c r="G133" s="303" t="s">
        <v>739</v>
      </c>
      <c r="H133" s="303" t="s">
        <v>63</v>
      </c>
      <c r="I133" s="304" t="s">
        <v>671</v>
      </c>
      <c r="J133" s="305" t="s">
        <v>740</v>
      </c>
      <c r="K133" s="306">
        <v>3336.0</v>
      </c>
      <c r="L133" s="306">
        <v>3336.0</v>
      </c>
      <c r="M133" s="307">
        <f t="shared" si="1"/>
        <v>1</v>
      </c>
      <c r="N133" s="306">
        <v>0.0</v>
      </c>
      <c r="O133" s="308">
        <f t="shared" si="2"/>
        <v>0</v>
      </c>
      <c r="P133" s="306">
        <v>5.0</v>
      </c>
      <c r="Q133" s="310"/>
      <c r="R133" s="308">
        <f t="shared" si="18"/>
        <v>0</v>
      </c>
      <c r="S133" s="310"/>
      <c r="T133" s="304">
        <v>1.0</v>
      </c>
      <c r="U133" s="311" t="s">
        <v>741</v>
      </c>
      <c r="V133" s="312" t="s">
        <v>441</v>
      </c>
      <c r="W133" s="310"/>
      <c r="X133" s="313">
        <f t="shared" si="19"/>
        <v>22.74803955</v>
      </c>
      <c r="Y133" s="313">
        <f>IF(K133="","",IF(THAM_SO!$B$7="Ưu tiên tỷ lệ trực tuyến thấp",(1-M133)*100,M133*100))</f>
        <v>0</v>
      </c>
      <c r="Z133" s="313">
        <f t="shared" si="15"/>
        <v>0</v>
      </c>
      <c r="AA133" s="313">
        <f t="shared" si="16"/>
        <v>0</v>
      </c>
      <c r="AB133" s="313">
        <f t="shared" si="17"/>
        <v>20</v>
      </c>
      <c r="AC133" s="313">
        <f>IF(K133="","",X133*THAM_SO!$B$2+Y133*THAM_SO!$B$3+Z133*THAM_SO!$B$4+AA133*THAM_SO!$B$5+AB133*THAM_SO!$B$6)</f>
        <v>9.961813842</v>
      </c>
      <c r="AD133" s="310">
        <f t="shared" si="8"/>
        <v>185</v>
      </c>
      <c r="AE133" s="310"/>
      <c r="AF133" s="300"/>
      <c r="AG133" s="300"/>
      <c r="AH133" s="300"/>
      <c r="AI133" s="300"/>
      <c r="AJ133" s="300"/>
      <c r="AK133" s="300"/>
      <c r="AL133" s="300"/>
    </row>
    <row r="134" ht="13.5" customHeight="1">
      <c r="A134" s="300">
        <v>129.0</v>
      </c>
      <c r="B134" s="300" t="s">
        <v>63</v>
      </c>
      <c r="C134" s="300" t="s">
        <v>78</v>
      </c>
      <c r="D134" s="301">
        <v>4.0</v>
      </c>
      <c r="E134" s="317" t="s">
        <v>742</v>
      </c>
      <c r="F134" s="312" t="s">
        <v>531</v>
      </c>
      <c r="G134" s="303" t="s">
        <v>185</v>
      </c>
      <c r="H134" s="303" t="s">
        <v>63</v>
      </c>
      <c r="I134" s="304" t="s">
        <v>671</v>
      </c>
      <c r="J134" s="305" t="s">
        <v>743</v>
      </c>
      <c r="K134" s="306">
        <v>1765.0</v>
      </c>
      <c r="L134" s="306">
        <v>1765.0</v>
      </c>
      <c r="M134" s="307">
        <f t="shared" si="1"/>
        <v>1</v>
      </c>
      <c r="N134" s="306">
        <v>0.0</v>
      </c>
      <c r="O134" s="308">
        <f t="shared" si="2"/>
        <v>0</v>
      </c>
      <c r="P134" s="306">
        <v>1.0</v>
      </c>
      <c r="Q134" s="310"/>
      <c r="R134" s="308">
        <f t="shared" si="18"/>
        <v>0</v>
      </c>
      <c r="S134" s="310"/>
      <c r="T134" s="304">
        <v>1.0</v>
      </c>
      <c r="U134" s="311" t="s">
        <v>737</v>
      </c>
      <c r="V134" s="312" t="s">
        <v>441</v>
      </c>
      <c r="W134" s="310"/>
      <c r="X134" s="313">
        <f t="shared" si="19"/>
        <v>12.03545857</v>
      </c>
      <c r="Y134" s="313">
        <f>IF(K134="","",IF(THAM_SO!$B$7="Ưu tiên tỷ lệ trực tuyến thấp",(1-M134)*100,M134*100))</f>
        <v>0</v>
      </c>
      <c r="Z134" s="313">
        <f t="shared" si="15"/>
        <v>0</v>
      </c>
      <c r="AA134" s="313">
        <f t="shared" si="16"/>
        <v>0</v>
      </c>
      <c r="AB134" s="313">
        <f t="shared" si="17"/>
        <v>20</v>
      </c>
      <c r="AC134" s="313">
        <f>IF(K134="","",X134*THAM_SO!$B$2+Y134*THAM_SO!$B$3+Z134*THAM_SO!$B$4+AA134*THAM_SO!$B$5+AB134*THAM_SO!$B$6)</f>
        <v>6.212410501</v>
      </c>
      <c r="AD134" s="310">
        <f t="shared" si="8"/>
        <v>230</v>
      </c>
      <c r="AE134" s="310"/>
      <c r="AF134" s="300"/>
      <c r="AG134" s="300"/>
      <c r="AH134" s="300"/>
      <c r="AI134" s="300"/>
      <c r="AJ134" s="300"/>
      <c r="AK134" s="300"/>
      <c r="AL134" s="300"/>
    </row>
    <row r="135" ht="13.5" customHeight="1">
      <c r="A135" s="300">
        <v>130.0</v>
      </c>
      <c r="B135" s="300" t="s">
        <v>63</v>
      </c>
      <c r="C135" s="300" t="s">
        <v>78</v>
      </c>
      <c r="D135" s="301">
        <v>5.0</v>
      </c>
      <c r="E135" s="318" t="s">
        <v>519</v>
      </c>
      <c r="F135" s="312" t="s">
        <v>353</v>
      </c>
      <c r="G135" s="303" t="s">
        <v>185</v>
      </c>
      <c r="H135" s="303" t="s">
        <v>63</v>
      </c>
      <c r="I135" s="304" t="s">
        <v>671</v>
      </c>
      <c r="J135" s="305" t="s">
        <v>744</v>
      </c>
      <c r="K135" s="306">
        <v>1744.0</v>
      </c>
      <c r="L135" s="306">
        <v>1744.0</v>
      </c>
      <c r="M135" s="307">
        <f t="shared" si="1"/>
        <v>1</v>
      </c>
      <c r="N135" s="306">
        <v>0.0</v>
      </c>
      <c r="O135" s="308">
        <f t="shared" si="2"/>
        <v>0</v>
      </c>
      <c r="P135" s="306">
        <v>1.0</v>
      </c>
      <c r="Q135" s="310"/>
      <c r="R135" s="308">
        <f t="shared" si="18"/>
        <v>0</v>
      </c>
      <c r="S135" s="310"/>
      <c r="T135" s="304">
        <v>1.0</v>
      </c>
      <c r="U135" s="311" t="s">
        <v>737</v>
      </c>
      <c r="V135" s="312" t="s">
        <v>441</v>
      </c>
      <c r="W135" s="310"/>
      <c r="X135" s="313">
        <f t="shared" si="19"/>
        <v>11.89226048</v>
      </c>
      <c r="Y135" s="313">
        <f>IF(K135="","",IF(THAM_SO!$B$7="Ưu tiên tỷ lệ trực tuyến thấp",(1-M135)*100,M135*100))</f>
        <v>0</v>
      </c>
      <c r="Z135" s="313">
        <f t="shared" si="15"/>
        <v>0</v>
      </c>
      <c r="AA135" s="313">
        <f t="shared" si="16"/>
        <v>0</v>
      </c>
      <c r="AB135" s="313">
        <f t="shared" si="17"/>
        <v>20</v>
      </c>
      <c r="AC135" s="313">
        <f>IF(K135="","",X135*THAM_SO!$B$2+Y135*THAM_SO!$B$3+Z135*THAM_SO!$B$4+AA135*THAM_SO!$B$5+AB135*THAM_SO!$B$6)</f>
        <v>6.162291169</v>
      </c>
      <c r="AD135" s="310">
        <f t="shared" si="8"/>
        <v>232</v>
      </c>
      <c r="AE135" s="310"/>
      <c r="AF135" s="300"/>
      <c r="AG135" s="300"/>
      <c r="AH135" s="300"/>
      <c r="AI135" s="300"/>
      <c r="AJ135" s="300"/>
      <c r="AK135" s="300"/>
      <c r="AL135" s="300"/>
    </row>
    <row r="136" ht="13.5" customHeight="1">
      <c r="A136" s="20">
        <v>131.0</v>
      </c>
      <c r="B136" s="20" t="s">
        <v>63</v>
      </c>
      <c r="C136" s="20" t="s">
        <v>81</v>
      </c>
      <c r="D136" s="67">
        <v>1.0</v>
      </c>
      <c r="E136" s="319" t="s">
        <v>512</v>
      </c>
      <c r="F136" s="69" t="s">
        <v>331</v>
      </c>
      <c r="G136" s="69" t="s">
        <v>243</v>
      </c>
      <c r="H136" s="69" t="s">
        <v>63</v>
      </c>
      <c r="I136" s="69" t="s">
        <v>671</v>
      </c>
      <c r="J136" s="320" t="s">
        <v>745</v>
      </c>
      <c r="K136" s="70">
        <v>1759.0</v>
      </c>
      <c r="L136" s="70">
        <v>1759.0</v>
      </c>
      <c r="M136" s="71">
        <f t="shared" si="1"/>
        <v>1</v>
      </c>
      <c r="N136" s="81"/>
      <c r="O136" s="72">
        <f t="shared" si="2"/>
        <v>0</v>
      </c>
      <c r="P136" s="76"/>
      <c r="Q136" s="76"/>
      <c r="R136" s="72">
        <f t="shared" si="18"/>
        <v>0</v>
      </c>
      <c r="S136" s="76"/>
      <c r="T136" s="76"/>
      <c r="U136" s="264"/>
      <c r="V136" s="76"/>
      <c r="W136" s="76"/>
      <c r="X136" s="73">
        <f t="shared" si="19"/>
        <v>11.99454483</v>
      </c>
      <c r="Y136" s="73">
        <f>IF(K136="","",IF(THAM_SO!$B$7="Ưu tiên tỷ lệ trực tuyến thấp",(1-M136)*100,M136*100))</f>
        <v>0</v>
      </c>
      <c r="Z136" s="73">
        <f t="shared" si="15"/>
        <v>0</v>
      </c>
      <c r="AA136" s="73">
        <f t="shared" si="16"/>
        <v>0</v>
      </c>
      <c r="AB136" s="73">
        <f t="shared" si="17"/>
        <v>0</v>
      </c>
      <c r="AC136" s="73">
        <f>IF(K136="","",X136*THAM_SO!$B$2+Y136*THAM_SO!$B$3+Z136*THAM_SO!$B$4+AA136*THAM_SO!$B$5+AB136*THAM_SO!$B$6)</f>
        <v>4.198090692</v>
      </c>
      <c r="AD136" s="75">
        <f t="shared" si="8"/>
        <v>276</v>
      </c>
      <c r="AE136" s="76"/>
      <c r="AF136" s="78"/>
      <c r="AG136" s="78"/>
      <c r="AH136" s="78"/>
      <c r="AI136" s="78"/>
      <c r="AJ136" s="78"/>
      <c r="AK136" s="78"/>
      <c r="AL136" s="78"/>
    </row>
    <row r="137" ht="13.5" customHeight="1">
      <c r="A137" s="20">
        <v>132.0</v>
      </c>
      <c r="B137" s="20" t="s">
        <v>63</v>
      </c>
      <c r="C137" s="20" t="s">
        <v>81</v>
      </c>
      <c r="D137" s="67">
        <v>2.0</v>
      </c>
      <c r="E137" s="68" t="s">
        <v>513</v>
      </c>
      <c r="F137" s="69" t="s">
        <v>445</v>
      </c>
      <c r="G137" s="69" t="s">
        <v>185</v>
      </c>
      <c r="H137" s="69" t="s">
        <v>63</v>
      </c>
      <c r="I137" s="69" t="s">
        <v>671</v>
      </c>
      <c r="J137" s="237" t="s">
        <v>746</v>
      </c>
      <c r="K137" s="70">
        <v>2803.0</v>
      </c>
      <c r="L137" s="70">
        <v>2803.0</v>
      </c>
      <c r="M137" s="71">
        <f t="shared" si="1"/>
        <v>1</v>
      </c>
      <c r="N137" s="81"/>
      <c r="O137" s="72">
        <f t="shared" si="2"/>
        <v>0</v>
      </c>
      <c r="P137" s="76"/>
      <c r="Q137" s="76"/>
      <c r="R137" s="72">
        <f t="shared" si="18"/>
        <v>0</v>
      </c>
      <c r="S137" s="76"/>
      <c r="T137" s="76"/>
      <c r="U137" s="76"/>
      <c r="V137" s="76"/>
      <c r="W137" s="76"/>
      <c r="X137" s="73">
        <f t="shared" si="19"/>
        <v>19.11353563</v>
      </c>
      <c r="Y137" s="73">
        <f>IF(K137="","",IF(THAM_SO!$B$7="Ưu tiên tỷ lệ trực tuyến thấp",(1-M137)*100,M137*100))</f>
        <v>0</v>
      </c>
      <c r="Z137" s="73">
        <f t="shared" si="15"/>
        <v>0</v>
      </c>
      <c r="AA137" s="73">
        <f t="shared" si="16"/>
        <v>0</v>
      </c>
      <c r="AB137" s="73">
        <f t="shared" si="17"/>
        <v>0</v>
      </c>
      <c r="AC137" s="73">
        <f>IF(K137="","",X137*THAM_SO!$B$2+Y137*THAM_SO!$B$3+Z137*THAM_SO!$B$4+AA137*THAM_SO!$B$5+AB137*THAM_SO!$B$6)</f>
        <v>6.68973747</v>
      </c>
      <c r="AD137" s="75">
        <f t="shared" si="8"/>
        <v>221</v>
      </c>
      <c r="AE137" s="76"/>
      <c r="AF137" s="78"/>
      <c r="AG137" s="78"/>
      <c r="AH137" s="78"/>
      <c r="AI137" s="78"/>
      <c r="AJ137" s="78"/>
      <c r="AK137" s="78"/>
      <c r="AL137" s="78"/>
    </row>
    <row r="138" ht="13.5" customHeight="1">
      <c r="A138" s="20">
        <v>133.0</v>
      </c>
      <c r="B138" s="20" t="s">
        <v>63</v>
      </c>
      <c r="C138" s="20" t="s">
        <v>81</v>
      </c>
      <c r="D138" s="67">
        <v>3.0</v>
      </c>
      <c r="E138" s="68" t="s">
        <v>747</v>
      </c>
      <c r="F138" s="69" t="s">
        <v>541</v>
      </c>
      <c r="G138" s="69" t="s">
        <v>185</v>
      </c>
      <c r="H138" s="69" t="s">
        <v>63</v>
      </c>
      <c r="I138" s="69" t="s">
        <v>671</v>
      </c>
      <c r="J138" s="237" t="s">
        <v>748</v>
      </c>
      <c r="K138" s="70">
        <v>231.0</v>
      </c>
      <c r="L138" s="70">
        <v>231.0</v>
      </c>
      <c r="M138" s="71">
        <f t="shared" si="1"/>
        <v>1</v>
      </c>
      <c r="N138" s="81"/>
      <c r="O138" s="72">
        <f t="shared" si="2"/>
        <v>0</v>
      </c>
      <c r="P138" s="76"/>
      <c r="Q138" s="76"/>
      <c r="R138" s="72">
        <f t="shared" si="18"/>
        <v>0</v>
      </c>
      <c r="S138" s="76"/>
      <c r="T138" s="76"/>
      <c r="U138" s="76"/>
      <c r="V138" s="76"/>
      <c r="W138" s="76"/>
      <c r="X138" s="73">
        <f t="shared" si="19"/>
        <v>1.575178998</v>
      </c>
      <c r="Y138" s="73">
        <f>IF(K138="","",IF(THAM_SO!$B$7="Ưu tiên tỷ lệ trực tuyến thấp",(1-M138)*100,M138*100))</f>
        <v>0</v>
      </c>
      <c r="Z138" s="73">
        <f t="shared" si="15"/>
        <v>0</v>
      </c>
      <c r="AA138" s="73">
        <f t="shared" si="16"/>
        <v>0</v>
      </c>
      <c r="AB138" s="73">
        <f t="shared" si="17"/>
        <v>0</v>
      </c>
      <c r="AC138" s="73">
        <f>IF(K138="","",X138*THAM_SO!$B$2+Y138*THAM_SO!$B$3+Z138*THAM_SO!$B$4+AA138*THAM_SO!$B$5+AB138*THAM_SO!$B$6)</f>
        <v>0.5513126492</v>
      </c>
      <c r="AD138" s="75">
        <f t="shared" si="8"/>
        <v>442</v>
      </c>
      <c r="AE138" s="76"/>
      <c r="AF138" s="78"/>
      <c r="AG138" s="78"/>
      <c r="AH138" s="78"/>
      <c r="AI138" s="78"/>
      <c r="AJ138" s="78"/>
      <c r="AK138" s="78"/>
      <c r="AL138" s="78"/>
    </row>
    <row r="139" ht="13.5" customHeight="1">
      <c r="A139" s="20">
        <v>134.0</v>
      </c>
      <c r="B139" s="20" t="s">
        <v>63</v>
      </c>
      <c r="C139" s="20" t="s">
        <v>81</v>
      </c>
      <c r="D139" s="67">
        <v>4.0</v>
      </c>
      <c r="E139" s="68" t="s">
        <v>642</v>
      </c>
      <c r="F139" s="69" t="s">
        <v>183</v>
      </c>
      <c r="G139" s="69" t="s">
        <v>185</v>
      </c>
      <c r="H139" s="69" t="s">
        <v>63</v>
      </c>
      <c r="I139" s="69" t="s">
        <v>671</v>
      </c>
      <c r="J139" s="237" t="s">
        <v>749</v>
      </c>
      <c r="K139" s="70">
        <v>409.0</v>
      </c>
      <c r="L139" s="70">
        <v>409.0</v>
      </c>
      <c r="M139" s="71">
        <f t="shared" si="1"/>
        <v>1</v>
      </c>
      <c r="N139" s="81"/>
      <c r="O139" s="72">
        <f t="shared" si="2"/>
        <v>0</v>
      </c>
      <c r="P139" s="76"/>
      <c r="Q139" s="76"/>
      <c r="R139" s="72">
        <f t="shared" si="18"/>
        <v>0</v>
      </c>
      <c r="S139" s="76"/>
      <c r="T139" s="76"/>
      <c r="U139" s="76"/>
      <c r="V139" s="76"/>
      <c r="W139" s="76"/>
      <c r="X139" s="73">
        <f t="shared" si="19"/>
        <v>2.78895329</v>
      </c>
      <c r="Y139" s="73">
        <f>IF(K139="","",IF(THAM_SO!$B$7="Ưu tiên tỷ lệ trực tuyến thấp",(1-M139)*100,M139*100))</f>
        <v>0</v>
      </c>
      <c r="Z139" s="73">
        <f t="shared" si="15"/>
        <v>0</v>
      </c>
      <c r="AA139" s="73">
        <f t="shared" si="16"/>
        <v>0</v>
      </c>
      <c r="AB139" s="73">
        <f t="shared" si="17"/>
        <v>0</v>
      </c>
      <c r="AC139" s="73">
        <f>IF(K139="","",X139*THAM_SO!$B$2+Y139*THAM_SO!$B$3+Z139*THAM_SO!$B$4+AA139*THAM_SO!$B$5+AB139*THAM_SO!$B$6)</f>
        <v>0.9761336516</v>
      </c>
      <c r="AD139" s="75">
        <f t="shared" si="8"/>
        <v>407</v>
      </c>
      <c r="AE139" s="76"/>
      <c r="AF139" s="78"/>
      <c r="AG139" s="78"/>
      <c r="AH139" s="78"/>
      <c r="AI139" s="78"/>
      <c r="AJ139" s="78"/>
      <c r="AK139" s="78"/>
      <c r="AL139" s="78"/>
    </row>
    <row r="140" ht="13.5" customHeight="1">
      <c r="A140" s="20">
        <v>135.0</v>
      </c>
      <c r="B140" s="20" t="s">
        <v>63</v>
      </c>
      <c r="C140" s="20" t="s">
        <v>81</v>
      </c>
      <c r="D140" s="67">
        <v>5.0</v>
      </c>
      <c r="E140" s="68" t="s">
        <v>646</v>
      </c>
      <c r="F140" s="69" t="s">
        <v>205</v>
      </c>
      <c r="G140" s="69" t="s">
        <v>206</v>
      </c>
      <c r="H140" s="69" t="s">
        <v>63</v>
      </c>
      <c r="I140" s="69" t="s">
        <v>671</v>
      </c>
      <c r="J140" s="237" t="s">
        <v>750</v>
      </c>
      <c r="K140" s="70">
        <v>436.0</v>
      </c>
      <c r="L140" s="70">
        <v>436.0</v>
      </c>
      <c r="M140" s="71">
        <f t="shared" si="1"/>
        <v>1</v>
      </c>
      <c r="N140" s="81"/>
      <c r="O140" s="72">
        <f t="shared" si="2"/>
        <v>0</v>
      </c>
      <c r="P140" s="76"/>
      <c r="Q140" s="76"/>
      <c r="R140" s="72">
        <f t="shared" si="18"/>
        <v>0</v>
      </c>
      <c r="S140" s="76"/>
      <c r="T140" s="76"/>
      <c r="U140" s="76"/>
      <c r="V140" s="76"/>
      <c r="W140" s="76"/>
      <c r="X140" s="73">
        <f t="shared" si="19"/>
        <v>2.973065121</v>
      </c>
      <c r="Y140" s="73">
        <f>IF(K140="","",IF(THAM_SO!$B$7="Ưu tiên tỷ lệ trực tuyến thấp",(1-M140)*100,M140*100))</f>
        <v>0</v>
      </c>
      <c r="Z140" s="73">
        <f t="shared" si="15"/>
        <v>0</v>
      </c>
      <c r="AA140" s="73">
        <f t="shared" si="16"/>
        <v>0</v>
      </c>
      <c r="AB140" s="73">
        <f t="shared" si="17"/>
        <v>0</v>
      </c>
      <c r="AC140" s="73">
        <f>IF(K140="","",X140*THAM_SO!$B$2+Y140*THAM_SO!$B$3+Z140*THAM_SO!$B$4+AA140*THAM_SO!$B$5+AB140*THAM_SO!$B$6)</f>
        <v>1.040572792</v>
      </c>
      <c r="AD140" s="75">
        <f t="shared" si="8"/>
        <v>405</v>
      </c>
      <c r="AE140" s="76"/>
      <c r="AF140" s="78"/>
      <c r="AG140" s="78"/>
      <c r="AH140" s="78"/>
      <c r="AI140" s="78"/>
      <c r="AJ140" s="78"/>
      <c r="AK140" s="78"/>
      <c r="AL140" s="78"/>
    </row>
    <row r="141" ht="13.5" customHeight="1">
      <c r="A141" s="321">
        <v>136.0</v>
      </c>
      <c r="B141" s="321" t="s">
        <v>63</v>
      </c>
      <c r="C141" s="321" t="s">
        <v>83</v>
      </c>
      <c r="D141" s="322">
        <v>1.0</v>
      </c>
      <c r="E141" s="323" t="s">
        <v>512</v>
      </c>
      <c r="F141" s="324" t="s">
        <v>331</v>
      </c>
      <c r="G141" s="324" t="s">
        <v>243</v>
      </c>
      <c r="H141" s="324" t="s">
        <v>63</v>
      </c>
      <c r="I141" s="324" t="s">
        <v>671</v>
      </c>
      <c r="J141" s="325" t="s">
        <v>751</v>
      </c>
      <c r="K141" s="326">
        <v>7881.0</v>
      </c>
      <c r="L141" s="326">
        <v>7881.0</v>
      </c>
      <c r="M141" s="327">
        <f t="shared" si="1"/>
        <v>1</v>
      </c>
      <c r="N141" s="328"/>
      <c r="O141" s="329">
        <f t="shared" si="2"/>
        <v>0</v>
      </c>
      <c r="P141" s="324">
        <v>1.0</v>
      </c>
      <c r="Q141" s="330"/>
      <c r="R141" s="329">
        <f t="shared" si="18"/>
        <v>0</v>
      </c>
      <c r="S141" s="330"/>
      <c r="T141" s="330"/>
      <c r="U141" s="324" t="s">
        <v>752</v>
      </c>
      <c r="V141" s="324" t="s">
        <v>441</v>
      </c>
      <c r="W141" s="330"/>
      <c r="X141" s="331">
        <f t="shared" si="19"/>
        <v>53.74019775</v>
      </c>
      <c r="Y141" s="331">
        <f>IF(K141="","",IF(THAM_SO!$B$7="Ưu tiên tỷ lệ trực tuyến thấp",(1-M141)*100,M141*100))</f>
        <v>0</v>
      </c>
      <c r="Z141" s="331">
        <f t="shared" si="15"/>
        <v>0</v>
      </c>
      <c r="AA141" s="331">
        <f t="shared" si="16"/>
        <v>0</v>
      </c>
      <c r="AB141" s="331">
        <f t="shared" si="17"/>
        <v>0</v>
      </c>
      <c r="AC141" s="331">
        <f>IF(K141="","",X141*THAM_SO!$B$2+Y141*THAM_SO!$B$3+Z141*THAM_SO!$B$4+AA141*THAM_SO!$B$5+AB141*THAM_SO!$B$6)</f>
        <v>18.80906921</v>
      </c>
      <c r="AD141" s="330">
        <f t="shared" si="8"/>
        <v>124</v>
      </c>
      <c r="AE141" s="330"/>
      <c r="AF141" s="321"/>
      <c r="AG141" s="321"/>
      <c r="AH141" s="321"/>
      <c r="AI141" s="321"/>
      <c r="AJ141" s="321"/>
      <c r="AK141" s="321"/>
      <c r="AL141" s="321"/>
    </row>
    <row r="142" ht="13.5" customHeight="1">
      <c r="A142" s="321">
        <v>137.0</v>
      </c>
      <c r="B142" s="321" t="s">
        <v>63</v>
      </c>
      <c r="C142" s="321" t="s">
        <v>83</v>
      </c>
      <c r="D142" s="322">
        <v>2.0</v>
      </c>
      <c r="E142" s="323" t="s">
        <v>513</v>
      </c>
      <c r="F142" s="324" t="s">
        <v>445</v>
      </c>
      <c r="G142" s="324" t="s">
        <v>185</v>
      </c>
      <c r="H142" s="324" t="s">
        <v>63</v>
      </c>
      <c r="I142" s="324" t="s">
        <v>671</v>
      </c>
      <c r="J142" s="325" t="s">
        <v>753</v>
      </c>
      <c r="K142" s="326">
        <v>2221.0</v>
      </c>
      <c r="L142" s="326">
        <v>2221.0</v>
      </c>
      <c r="M142" s="327">
        <f t="shared" si="1"/>
        <v>1</v>
      </c>
      <c r="N142" s="328"/>
      <c r="O142" s="329">
        <f t="shared" si="2"/>
        <v>0</v>
      </c>
      <c r="P142" s="324">
        <v>1.0</v>
      </c>
      <c r="Q142" s="330"/>
      <c r="R142" s="329">
        <f t="shared" si="18"/>
        <v>0</v>
      </c>
      <c r="S142" s="330"/>
      <c r="T142" s="330"/>
      <c r="U142" s="324" t="s">
        <v>752</v>
      </c>
      <c r="V142" s="324" t="s">
        <v>441</v>
      </c>
      <c r="W142" s="330"/>
      <c r="X142" s="331">
        <f t="shared" si="19"/>
        <v>15.14490283</v>
      </c>
      <c r="Y142" s="331">
        <f>IF(K142="","",IF(THAM_SO!$B$7="Ưu tiên tỷ lệ trực tuyến thấp",(1-M142)*100,M142*100))</f>
        <v>0</v>
      </c>
      <c r="Z142" s="331">
        <f t="shared" si="15"/>
        <v>0</v>
      </c>
      <c r="AA142" s="331">
        <f t="shared" si="16"/>
        <v>0</v>
      </c>
      <c r="AB142" s="331">
        <f t="shared" si="17"/>
        <v>0</v>
      </c>
      <c r="AC142" s="331">
        <f>IF(K142="","",X142*THAM_SO!$B$2+Y142*THAM_SO!$B$3+Z142*THAM_SO!$B$4+AA142*THAM_SO!$B$5+AB142*THAM_SO!$B$6)</f>
        <v>5.30071599</v>
      </c>
      <c r="AD142" s="330">
        <f t="shared" si="8"/>
        <v>244</v>
      </c>
      <c r="AE142" s="330"/>
      <c r="AF142" s="321"/>
      <c r="AG142" s="321"/>
      <c r="AH142" s="321"/>
      <c r="AI142" s="321"/>
      <c r="AJ142" s="321"/>
      <c r="AK142" s="321"/>
      <c r="AL142" s="321"/>
    </row>
    <row r="143" ht="13.5" customHeight="1">
      <c r="A143" s="321">
        <v>138.0</v>
      </c>
      <c r="B143" s="321" t="s">
        <v>63</v>
      </c>
      <c r="C143" s="321" t="s">
        <v>83</v>
      </c>
      <c r="D143" s="322">
        <v>3.0</v>
      </c>
      <c r="E143" s="323" t="s">
        <v>747</v>
      </c>
      <c r="F143" s="324" t="s">
        <v>541</v>
      </c>
      <c r="G143" s="324" t="s">
        <v>185</v>
      </c>
      <c r="H143" s="324" t="s">
        <v>63</v>
      </c>
      <c r="I143" s="324" t="s">
        <v>671</v>
      </c>
      <c r="J143" s="325" t="s">
        <v>754</v>
      </c>
      <c r="K143" s="326">
        <v>336.0</v>
      </c>
      <c r="L143" s="326">
        <v>336.0</v>
      </c>
      <c r="M143" s="327">
        <f t="shared" si="1"/>
        <v>1</v>
      </c>
      <c r="N143" s="328"/>
      <c r="O143" s="329">
        <f t="shared" si="2"/>
        <v>0</v>
      </c>
      <c r="P143" s="324">
        <v>1.0</v>
      </c>
      <c r="Q143" s="330"/>
      <c r="R143" s="329">
        <f t="shared" si="18"/>
        <v>0</v>
      </c>
      <c r="S143" s="330"/>
      <c r="T143" s="330"/>
      <c r="U143" s="324" t="s">
        <v>752</v>
      </c>
      <c r="V143" s="324" t="s">
        <v>441</v>
      </c>
      <c r="W143" s="330"/>
      <c r="X143" s="331">
        <f t="shared" si="19"/>
        <v>2.291169451</v>
      </c>
      <c r="Y143" s="331">
        <f>IF(K143="","",IF(THAM_SO!$B$7="Ưu tiên tỷ lệ trực tuyến thấp",(1-M143)*100,M143*100))</f>
        <v>0</v>
      </c>
      <c r="Z143" s="331">
        <f t="shared" si="15"/>
        <v>0</v>
      </c>
      <c r="AA143" s="331">
        <f t="shared" si="16"/>
        <v>0</v>
      </c>
      <c r="AB143" s="331">
        <f t="shared" si="17"/>
        <v>0</v>
      </c>
      <c r="AC143" s="331">
        <f>IF(K143="","",X143*THAM_SO!$B$2+Y143*THAM_SO!$B$3+Z143*THAM_SO!$B$4+AA143*THAM_SO!$B$5+AB143*THAM_SO!$B$6)</f>
        <v>0.8019093079</v>
      </c>
      <c r="AD143" s="330">
        <f t="shared" si="8"/>
        <v>421</v>
      </c>
      <c r="AE143" s="330"/>
      <c r="AF143" s="321"/>
      <c r="AG143" s="321"/>
      <c r="AH143" s="321"/>
      <c r="AI143" s="321"/>
      <c r="AJ143" s="321"/>
      <c r="AK143" s="321"/>
      <c r="AL143" s="321"/>
    </row>
    <row r="144" ht="13.5" customHeight="1">
      <c r="A144" s="321">
        <v>139.0</v>
      </c>
      <c r="B144" s="321" t="s">
        <v>63</v>
      </c>
      <c r="C144" s="321" t="s">
        <v>83</v>
      </c>
      <c r="D144" s="322">
        <v>4.0</v>
      </c>
      <c r="E144" s="323" t="s">
        <v>661</v>
      </c>
      <c r="F144" s="324" t="s">
        <v>224</v>
      </c>
      <c r="G144" s="324" t="s">
        <v>226</v>
      </c>
      <c r="H144" s="324" t="s">
        <v>63</v>
      </c>
      <c r="I144" s="324" t="s">
        <v>671</v>
      </c>
      <c r="J144" s="325" t="s">
        <v>755</v>
      </c>
      <c r="K144" s="328">
        <f>76+196</f>
        <v>272</v>
      </c>
      <c r="L144" s="326">
        <v>272.0</v>
      </c>
      <c r="M144" s="327">
        <f t="shared" si="1"/>
        <v>1</v>
      </c>
      <c r="N144" s="328"/>
      <c r="O144" s="329">
        <f t="shared" si="2"/>
        <v>0</v>
      </c>
      <c r="P144" s="324">
        <v>1.0</v>
      </c>
      <c r="Q144" s="324">
        <v>0.0</v>
      </c>
      <c r="R144" s="329">
        <f t="shared" si="18"/>
        <v>0</v>
      </c>
      <c r="S144" s="330"/>
      <c r="T144" s="330"/>
      <c r="U144" s="324" t="s">
        <v>752</v>
      </c>
      <c r="V144" s="324" t="s">
        <v>441</v>
      </c>
      <c r="W144" s="330"/>
      <c r="X144" s="331">
        <f t="shared" si="19"/>
        <v>1.854756222</v>
      </c>
      <c r="Y144" s="331">
        <f>IF(K144="","",IF(THAM_SO!$B$7="Ưu tiên tỷ lệ trực tuyến thấp",(1-M144)*100,M144*100))</f>
        <v>0</v>
      </c>
      <c r="Z144" s="331">
        <f t="shared" si="15"/>
        <v>0</v>
      </c>
      <c r="AA144" s="331">
        <f t="shared" si="16"/>
        <v>0</v>
      </c>
      <c r="AB144" s="331">
        <f t="shared" si="17"/>
        <v>0</v>
      </c>
      <c r="AC144" s="331">
        <f>IF(K144="","",X144*THAM_SO!$B$2+Y144*THAM_SO!$B$3+Z144*THAM_SO!$B$4+AA144*THAM_SO!$B$5+AB144*THAM_SO!$B$6)</f>
        <v>0.6491646778</v>
      </c>
      <c r="AD144" s="330">
        <f t="shared" si="8"/>
        <v>432</v>
      </c>
      <c r="AE144" s="330"/>
      <c r="AF144" s="321"/>
      <c r="AG144" s="321"/>
      <c r="AH144" s="321"/>
      <c r="AI144" s="321"/>
      <c r="AJ144" s="321"/>
      <c r="AK144" s="321"/>
      <c r="AL144" s="321"/>
    </row>
    <row r="145" ht="13.5" customHeight="1">
      <c r="A145" s="321">
        <v>140.0</v>
      </c>
      <c r="B145" s="321" t="s">
        <v>63</v>
      </c>
      <c r="C145" s="321" t="s">
        <v>83</v>
      </c>
      <c r="D145" s="322">
        <v>5.0</v>
      </c>
      <c r="E145" s="323" t="s">
        <v>756</v>
      </c>
      <c r="F145" s="332" t="s">
        <v>757</v>
      </c>
      <c r="G145" s="324" t="s">
        <v>226</v>
      </c>
      <c r="H145" s="324" t="s">
        <v>63</v>
      </c>
      <c r="I145" s="324" t="s">
        <v>671</v>
      </c>
      <c r="J145" s="325" t="s">
        <v>758</v>
      </c>
      <c r="K145" s="326">
        <v>247.0</v>
      </c>
      <c r="L145" s="326">
        <v>247.0</v>
      </c>
      <c r="M145" s="327">
        <f t="shared" si="1"/>
        <v>1</v>
      </c>
      <c r="N145" s="328"/>
      <c r="O145" s="329">
        <f t="shared" si="2"/>
        <v>0</v>
      </c>
      <c r="P145" s="324">
        <v>1.0</v>
      </c>
      <c r="Q145" s="330"/>
      <c r="R145" s="329">
        <f t="shared" si="18"/>
        <v>0</v>
      </c>
      <c r="S145" s="330"/>
      <c r="T145" s="330"/>
      <c r="U145" s="324" t="s">
        <v>752</v>
      </c>
      <c r="V145" s="324" t="s">
        <v>441</v>
      </c>
      <c r="W145" s="330"/>
      <c r="X145" s="331">
        <f t="shared" si="19"/>
        <v>1.684282305</v>
      </c>
      <c r="Y145" s="331">
        <f>IF(K145="","",IF(THAM_SO!$B$7="Ưu tiên tỷ lệ trực tuyến thấp",(1-M145)*100,M145*100))</f>
        <v>0</v>
      </c>
      <c r="Z145" s="331">
        <f t="shared" si="15"/>
        <v>0</v>
      </c>
      <c r="AA145" s="331">
        <f t="shared" si="16"/>
        <v>0</v>
      </c>
      <c r="AB145" s="331">
        <f t="shared" si="17"/>
        <v>0</v>
      </c>
      <c r="AC145" s="331">
        <f>IF(K145="","",X145*THAM_SO!$B$2+Y145*THAM_SO!$B$3+Z145*THAM_SO!$B$4+AA145*THAM_SO!$B$5+AB145*THAM_SO!$B$6)</f>
        <v>0.5894988067</v>
      </c>
      <c r="AD145" s="330">
        <f t="shared" si="8"/>
        <v>439</v>
      </c>
      <c r="AE145" s="330"/>
      <c r="AF145" s="321"/>
      <c r="AG145" s="321"/>
      <c r="AH145" s="321"/>
      <c r="AI145" s="321"/>
      <c r="AJ145" s="321"/>
      <c r="AK145" s="321"/>
      <c r="AL145" s="321"/>
    </row>
    <row r="146" ht="13.5" customHeight="1">
      <c r="A146" s="333">
        <v>141.0</v>
      </c>
      <c r="B146" s="333" t="s">
        <v>63</v>
      </c>
      <c r="C146" s="333" t="s">
        <v>84</v>
      </c>
      <c r="D146" s="334">
        <v>1.0</v>
      </c>
      <c r="E146" s="335" t="s">
        <v>512</v>
      </c>
      <c r="F146" s="336" t="s">
        <v>331</v>
      </c>
      <c r="G146" s="336" t="s">
        <v>243</v>
      </c>
      <c r="H146" s="336" t="s">
        <v>63</v>
      </c>
      <c r="I146" s="336" t="s">
        <v>759</v>
      </c>
      <c r="J146" s="337" t="s">
        <v>760</v>
      </c>
      <c r="K146" s="338">
        <v>3081.0</v>
      </c>
      <c r="L146" s="338">
        <v>3081.0</v>
      </c>
      <c r="M146" s="339">
        <f t="shared" si="1"/>
        <v>1</v>
      </c>
      <c r="N146" s="338">
        <v>0.0</v>
      </c>
      <c r="O146" s="340">
        <f t="shared" si="2"/>
        <v>0</v>
      </c>
      <c r="P146" s="336">
        <v>1.0</v>
      </c>
      <c r="Q146" s="336">
        <v>0.0</v>
      </c>
      <c r="R146" s="340">
        <f t="shared" si="18"/>
        <v>0</v>
      </c>
      <c r="S146" s="336" t="s">
        <v>545</v>
      </c>
      <c r="T146" s="336">
        <v>1.0</v>
      </c>
      <c r="U146" s="336" t="s">
        <v>761</v>
      </c>
      <c r="V146" s="336" t="s">
        <v>441</v>
      </c>
      <c r="W146" s="341"/>
      <c r="X146" s="342">
        <f t="shared" si="19"/>
        <v>21.00920559</v>
      </c>
      <c r="Y146" s="342">
        <f>IF(K146="","",IF(THAM_SO!$B$7="Ưu tiên tỷ lệ trực tuyến thấp",(1-M146)*100,M146*100))</f>
        <v>0</v>
      </c>
      <c r="Z146" s="342">
        <f t="shared" si="15"/>
        <v>0</v>
      </c>
      <c r="AA146" s="342">
        <f t="shared" si="16"/>
        <v>0</v>
      </c>
      <c r="AB146" s="342">
        <f t="shared" si="17"/>
        <v>20</v>
      </c>
      <c r="AC146" s="342">
        <f>IF(K146="","",X146*THAM_SO!$B$2+Y146*THAM_SO!$B$3+Z146*THAM_SO!$B$4+AA146*THAM_SO!$B$5+AB146*THAM_SO!$B$6)</f>
        <v>9.353221957</v>
      </c>
      <c r="AD146" s="341">
        <f t="shared" si="8"/>
        <v>189</v>
      </c>
      <c r="AE146" s="341"/>
      <c r="AF146" s="333"/>
      <c r="AG146" s="333"/>
      <c r="AH146" s="333"/>
      <c r="AI146" s="333"/>
      <c r="AJ146" s="333"/>
      <c r="AK146" s="333"/>
      <c r="AL146" s="333"/>
    </row>
    <row r="147" ht="13.5" customHeight="1">
      <c r="A147" s="333">
        <v>142.0</v>
      </c>
      <c r="B147" s="333" t="s">
        <v>63</v>
      </c>
      <c r="C147" s="333" t="s">
        <v>84</v>
      </c>
      <c r="D147" s="334">
        <v>2.0</v>
      </c>
      <c r="E147" s="335" t="s">
        <v>513</v>
      </c>
      <c r="F147" s="336" t="s">
        <v>445</v>
      </c>
      <c r="G147" s="336" t="s">
        <v>185</v>
      </c>
      <c r="H147" s="336" t="s">
        <v>63</v>
      </c>
      <c r="I147" s="336" t="s">
        <v>759</v>
      </c>
      <c r="J147" s="337" t="s">
        <v>762</v>
      </c>
      <c r="K147" s="338">
        <v>1153.0</v>
      </c>
      <c r="L147" s="338">
        <v>1153.0</v>
      </c>
      <c r="M147" s="339">
        <f t="shared" si="1"/>
        <v>1</v>
      </c>
      <c r="N147" s="338">
        <v>15.0</v>
      </c>
      <c r="O147" s="340">
        <f t="shared" si="2"/>
        <v>0.01300954033</v>
      </c>
      <c r="P147" s="336">
        <v>1.0</v>
      </c>
      <c r="Q147" s="341"/>
      <c r="R147" s="340">
        <f t="shared" si="18"/>
        <v>0</v>
      </c>
      <c r="S147" s="336" t="s">
        <v>545</v>
      </c>
      <c r="T147" s="336">
        <v>1.0</v>
      </c>
      <c r="U147" s="336" t="s">
        <v>763</v>
      </c>
      <c r="V147" s="336" t="s">
        <v>764</v>
      </c>
      <c r="W147" s="341"/>
      <c r="X147" s="342">
        <f t="shared" si="19"/>
        <v>7.862257075</v>
      </c>
      <c r="Y147" s="342">
        <f>IF(K147="","",IF(THAM_SO!$B$7="Ưu tiên tỷ lệ trực tuyến thấp",(1-M147)*100,M147*100))</f>
        <v>0</v>
      </c>
      <c r="Z147" s="342">
        <f t="shared" si="15"/>
        <v>0</v>
      </c>
      <c r="AA147" s="342">
        <f t="shared" si="16"/>
        <v>1.300954033</v>
      </c>
      <c r="AB147" s="342">
        <f t="shared" si="17"/>
        <v>20</v>
      </c>
      <c r="AC147" s="342">
        <f>IF(K147="","",X147*THAM_SO!$B$2+Y147*THAM_SO!$B$3+Z147*THAM_SO!$B$4+AA147*THAM_SO!$B$5+AB147*THAM_SO!$B$6)</f>
        <v>4.881885379</v>
      </c>
      <c r="AD147" s="341">
        <f t="shared" si="8"/>
        <v>259</v>
      </c>
      <c r="AE147" s="341"/>
      <c r="AF147" s="333"/>
      <c r="AG147" s="333"/>
      <c r="AH147" s="333"/>
      <c r="AI147" s="333"/>
      <c r="AJ147" s="333"/>
      <c r="AK147" s="333"/>
      <c r="AL147" s="333"/>
    </row>
    <row r="148" ht="13.5" customHeight="1">
      <c r="A148" s="333">
        <v>143.0</v>
      </c>
      <c r="B148" s="333" t="s">
        <v>63</v>
      </c>
      <c r="C148" s="333" t="s">
        <v>84</v>
      </c>
      <c r="D148" s="334">
        <v>3.0</v>
      </c>
      <c r="E148" s="335" t="s">
        <v>528</v>
      </c>
      <c r="F148" s="336" t="s">
        <v>351</v>
      </c>
      <c r="G148" s="336" t="s">
        <v>185</v>
      </c>
      <c r="H148" s="336" t="s">
        <v>63</v>
      </c>
      <c r="I148" s="336" t="s">
        <v>759</v>
      </c>
      <c r="J148" s="337" t="s">
        <v>765</v>
      </c>
      <c r="K148" s="338">
        <v>499.0</v>
      </c>
      <c r="L148" s="338">
        <v>499.0</v>
      </c>
      <c r="M148" s="339">
        <f t="shared" si="1"/>
        <v>1</v>
      </c>
      <c r="N148" s="338">
        <v>0.0</v>
      </c>
      <c r="O148" s="340">
        <f t="shared" si="2"/>
        <v>0</v>
      </c>
      <c r="P148" s="336">
        <v>1.0</v>
      </c>
      <c r="Q148" s="341"/>
      <c r="R148" s="340">
        <f t="shared" si="18"/>
        <v>0</v>
      </c>
      <c r="S148" s="336" t="s">
        <v>545</v>
      </c>
      <c r="T148" s="336">
        <v>1.0</v>
      </c>
      <c r="U148" s="336" t="s">
        <v>763</v>
      </c>
      <c r="V148" s="336" t="s">
        <v>764</v>
      </c>
      <c r="W148" s="341"/>
      <c r="X148" s="342">
        <f t="shared" si="19"/>
        <v>3.402659393</v>
      </c>
      <c r="Y148" s="342">
        <f>IF(K148="","",IF(THAM_SO!$B$7="Ưu tiên tỷ lệ trực tuyến thấp",(1-M148)*100,M148*100))</f>
        <v>0</v>
      </c>
      <c r="Z148" s="342">
        <f t="shared" si="15"/>
        <v>0</v>
      </c>
      <c r="AA148" s="342">
        <f t="shared" si="16"/>
        <v>0</v>
      </c>
      <c r="AB148" s="342">
        <f t="shared" si="17"/>
        <v>20</v>
      </c>
      <c r="AC148" s="342">
        <f>IF(K148="","",X148*THAM_SO!$B$2+Y148*THAM_SO!$B$3+Z148*THAM_SO!$B$4+AA148*THAM_SO!$B$5+AB148*THAM_SO!$B$6)</f>
        <v>3.190930788</v>
      </c>
      <c r="AD148" s="341">
        <f t="shared" si="8"/>
        <v>308</v>
      </c>
      <c r="AE148" s="341"/>
      <c r="AF148" s="333"/>
      <c r="AG148" s="333"/>
      <c r="AH148" s="333"/>
      <c r="AI148" s="333"/>
      <c r="AJ148" s="333"/>
      <c r="AK148" s="333"/>
      <c r="AL148" s="333"/>
    </row>
    <row r="149" ht="13.5" customHeight="1">
      <c r="A149" s="333">
        <v>144.0</v>
      </c>
      <c r="B149" s="333" t="s">
        <v>63</v>
      </c>
      <c r="C149" s="333" t="s">
        <v>84</v>
      </c>
      <c r="D149" s="334">
        <v>4.0</v>
      </c>
      <c r="E149" s="335" t="s">
        <v>766</v>
      </c>
      <c r="F149" s="336" t="s">
        <v>767</v>
      </c>
      <c r="G149" s="336" t="s">
        <v>236</v>
      </c>
      <c r="H149" s="336" t="s">
        <v>63</v>
      </c>
      <c r="I149" s="336" t="s">
        <v>759</v>
      </c>
      <c r="J149" s="343" t="s">
        <v>768</v>
      </c>
      <c r="K149" s="338">
        <v>196.0</v>
      </c>
      <c r="L149" s="338">
        <v>196.0</v>
      </c>
      <c r="M149" s="339">
        <f t="shared" si="1"/>
        <v>1</v>
      </c>
      <c r="N149" s="338">
        <v>73.0</v>
      </c>
      <c r="O149" s="340">
        <f t="shared" si="2"/>
        <v>0.3724489796</v>
      </c>
      <c r="P149" s="336">
        <v>2.0</v>
      </c>
      <c r="Q149" s="341"/>
      <c r="R149" s="340">
        <f t="shared" si="18"/>
        <v>0</v>
      </c>
      <c r="S149" s="336" t="s">
        <v>573</v>
      </c>
      <c r="T149" s="336">
        <v>2.0</v>
      </c>
      <c r="U149" s="336" t="s">
        <v>761</v>
      </c>
      <c r="V149" s="336" t="s">
        <v>441</v>
      </c>
      <c r="W149" s="341"/>
      <c r="X149" s="342">
        <f t="shared" si="19"/>
        <v>1.336515513</v>
      </c>
      <c r="Y149" s="342">
        <f>IF(K149="","",IF(THAM_SO!$B$7="Ưu tiên tỷ lệ trực tuyến thấp",(1-M149)*100,M149*100))</f>
        <v>0</v>
      </c>
      <c r="Z149" s="342">
        <f t="shared" si="15"/>
        <v>0</v>
      </c>
      <c r="AA149" s="342">
        <f t="shared" si="16"/>
        <v>37.24489796</v>
      </c>
      <c r="AB149" s="342">
        <f t="shared" si="17"/>
        <v>40</v>
      </c>
      <c r="AC149" s="342">
        <f>IF(K149="","",X149*THAM_SO!$B$2+Y149*THAM_SO!$B$3+Z149*THAM_SO!$B$4+AA149*THAM_SO!$B$5+AB149*THAM_SO!$B$6)</f>
        <v>8.192270226</v>
      </c>
      <c r="AD149" s="341">
        <f t="shared" si="8"/>
        <v>197</v>
      </c>
      <c r="AE149" s="341"/>
      <c r="AF149" s="333"/>
      <c r="AG149" s="333"/>
      <c r="AH149" s="333"/>
      <c r="AI149" s="333"/>
      <c r="AJ149" s="333"/>
      <c r="AK149" s="333"/>
      <c r="AL149" s="333"/>
    </row>
    <row r="150" ht="13.5" customHeight="1">
      <c r="A150" s="333">
        <v>145.0</v>
      </c>
      <c r="B150" s="333" t="s">
        <v>63</v>
      </c>
      <c r="C150" s="333" t="s">
        <v>84</v>
      </c>
      <c r="D150" s="334">
        <v>5.0</v>
      </c>
      <c r="E150" s="335" t="s">
        <v>756</v>
      </c>
      <c r="F150" s="343" t="s">
        <v>757</v>
      </c>
      <c r="G150" s="336" t="s">
        <v>226</v>
      </c>
      <c r="H150" s="336" t="s">
        <v>63</v>
      </c>
      <c r="I150" s="336" t="s">
        <v>759</v>
      </c>
      <c r="J150" s="343" t="s">
        <v>768</v>
      </c>
      <c r="K150" s="338">
        <v>117.0</v>
      </c>
      <c r="L150" s="338">
        <v>117.0</v>
      </c>
      <c r="M150" s="339">
        <f t="shared" si="1"/>
        <v>1</v>
      </c>
      <c r="N150" s="338">
        <v>0.0</v>
      </c>
      <c r="O150" s="340">
        <f t="shared" si="2"/>
        <v>0</v>
      </c>
      <c r="P150" s="336">
        <v>1.0</v>
      </c>
      <c r="Q150" s="341"/>
      <c r="R150" s="340">
        <f t="shared" si="18"/>
        <v>0</v>
      </c>
      <c r="S150" s="336" t="s">
        <v>573</v>
      </c>
      <c r="T150" s="336">
        <v>1.0</v>
      </c>
      <c r="U150" s="336" t="s">
        <v>761</v>
      </c>
      <c r="V150" s="336" t="s">
        <v>441</v>
      </c>
      <c r="W150" s="341"/>
      <c r="X150" s="342">
        <f t="shared" si="19"/>
        <v>0.7978179339</v>
      </c>
      <c r="Y150" s="342">
        <f>IF(K150="","",IF(THAM_SO!$B$7="Ưu tiên tỷ lệ trực tuyến thấp",(1-M150)*100,M150*100))</f>
        <v>0</v>
      </c>
      <c r="Z150" s="342">
        <f t="shared" si="15"/>
        <v>0</v>
      </c>
      <c r="AA150" s="342">
        <f t="shared" si="16"/>
        <v>0</v>
      </c>
      <c r="AB150" s="342">
        <f t="shared" si="17"/>
        <v>20</v>
      </c>
      <c r="AC150" s="342">
        <f>IF(K150="","",X150*THAM_SO!$B$2+Y150*THAM_SO!$B$3+Z150*THAM_SO!$B$4+AA150*THAM_SO!$B$5+AB150*THAM_SO!$B$6)</f>
        <v>2.279236277</v>
      </c>
      <c r="AD150" s="341">
        <f t="shared" si="8"/>
        <v>363</v>
      </c>
      <c r="AE150" s="341"/>
      <c r="AF150" s="333"/>
      <c r="AG150" s="333"/>
      <c r="AH150" s="333"/>
      <c r="AI150" s="333"/>
      <c r="AJ150" s="333"/>
      <c r="AK150" s="333"/>
      <c r="AL150" s="333"/>
    </row>
    <row r="151" ht="13.5" customHeight="1">
      <c r="A151" s="20">
        <v>146.0</v>
      </c>
      <c r="B151" s="20" t="s">
        <v>63</v>
      </c>
      <c r="C151" s="20" t="s">
        <v>86</v>
      </c>
      <c r="D151" s="67">
        <v>1.0</v>
      </c>
      <c r="E151" s="344" t="s">
        <v>512</v>
      </c>
      <c r="F151" s="345" t="s">
        <v>331</v>
      </c>
      <c r="G151" s="346" t="s">
        <v>243</v>
      </c>
      <c r="H151" s="346" t="s">
        <v>63</v>
      </c>
      <c r="I151" s="346" t="s">
        <v>759</v>
      </c>
      <c r="J151" s="347" t="s">
        <v>769</v>
      </c>
      <c r="K151" s="70">
        <v>717.0</v>
      </c>
      <c r="L151" s="70">
        <v>717.0</v>
      </c>
      <c r="M151" s="71">
        <f t="shared" si="1"/>
        <v>1</v>
      </c>
      <c r="N151" s="70">
        <v>0.0</v>
      </c>
      <c r="O151" s="72">
        <f t="shared" si="2"/>
        <v>0</v>
      </c>
      <c r="P151" s="76"/>
      <c r="Q151" s="76"/>
      <c r="R151" s="72">
        <f t="shared" si="18"/>
        <v>0</v>
      </c>
      <c r="S151" s="76"/>
      <c r="T151" s="69">
        <v>1.0</v>
      </c>
      <c r="U151" s="76"/>
      <c r="V151" s="69" t="s">
        <v>764</v>
      </c>
      <c r="W151" s="76"/>
      <c r="X151" s="73">
        <f t="shared" si="19"/>
        <v>4.889191954</v>
      </c>
      <c r="Y151" s="73">
        <f>IF(K151="","",IF(THAM_SO!$B$7="Ưu tiên tỷ lệ trực tuyến thấp",(1-M151)*100,M151*100))</f>
        <v>0</v>
      </c>
      <c r="Z151" s="73">
        <f t="shared" si="15"/>
        <v>0</v>
      </c>
      <c r="AA151" s="73">
        <f t="shared" si="16"/>
        <v>0</v>
      </c>
      <c r="AB151" s="73">
        <f t="shared" si="17"/>
        <v>20</v>
      </c>
      <c r="AC151" s="73">
        <f>IF(K151="","",X151*THAM_SO!$B$2+Y151*THAM_SO!$B$3+Z151*THAM_SO!$B$4+AA151*THAM_SO!$B$5+AB151*THAM_SO!$B$6)</f>
        <v>3.711217184</v>
      </c>
      <c r="AD151" s="75">
        <f t="shared" si="8"/>
        <v>288</v>
      </c>
      <c r="AE151" s="76"/>
      <c r="AF151" s="78"/>
      <c r="AG151" s="78"/>
      <c r="AH151" s="78"/>
      <c r="AI151" s="78"/>
      <c r="AJ151" s="78"/>
      <c r="AK151" s="78"/>
      <c r="AL151" s="78"/>
    </row>
    <row r="152" ht="13.5" customHeight="1">
      <c r="A152" s="20">
        <v>147.0</v>
      </c>
      <c r="B152" s="20" t="s">
        <v>63</v>
      </c>
      <c r="C152" s="20" t="s">
        <v>86</v>
      </c>
      <c r="D152" s="67">
        <v>2.0</v>
      </c>
      <c r="E152" s="348" t="s">
        <v>513</v>
      </c>
      <c r="F152" s="349" t="s">
        <v>537</v>
      </c>
      <c r="G152" s="346" t="s">
        <v>185</v>
      </c>
      <c r="H152" s="346" t="s">
        <v>63</v>
      </c>
      <c r="I152" s="346" t="s">
        <v>759</v>
      </c>
      <c r="J152" s="347" t="s">
        <v>770</v>
      </c>
      <c r="K152" s="70">
        <v>396.0</v>
      </c>
      <c r="L152" s="70">
        <v>396.0</v>
      </c>
      <c r="M152" s="71">
        <f t="shared" si="1"/>
        <v>1</v>
      </c>
      <c r="N152" s="70">
        <v>66.0</v>
      </c>
      <c r="O152" s="72">
        <f t="shared" si="2"/>
        <v>0.1666666667</v>
      </c>
      <c r="P152" s="76"/>
      <c r="Q152" s="76"/>
      <c r="R152" s="72">
        <f t="shared" si="18"/>
        <v>0</v>
      </c>
      <c r="S152" s="76"/>
      <c r="T152" s="69">
        <v>1.0</v>
      </c>
      <c r="U152" s="76"/>
      <c r="V152" s="69" t="s">
        <v>441</v>
      </c>
      <c r="W152" s="76"/>
      <c r="X152" s="73">
        <f t="shared" si="19"/>
        <v>2.700306853</v>
      </c>
      <c r="Y152" s="73">
        <f>IF(K152="","",IF(THAM_SO!$B$7="Ưu tiên tỷ lệ trực tuyến thấp",(1-M152)*100,M152*100))</f>
        <v>0</v>
      </c>
      <c r="Z152" s="73">
        <f t="shared" si="15"/>
        <v>0</v>
      </c>
      <c r="AA152" s="73">
        <f t="shared" si="16"/>
        <v>16.66666667</v>
      </c>
      <c r="AB152" s="73">
        <f t="shared" si="17"/>
        <v>20</v>
      </c>
      <c r="AC152" s="73">
        <f>IF(K152="","",X152*THAM_SO!$B$2+Y152*THAM_SO!$B$3+Z152*THAM_SO!$B$4+AA152*THAM_SO!$B$5+AB152*THAM_SO!$B$6)</f>
        <v>4.611774065</v>
      </c>
      <c r="AD152" s="75">
        <f t="shared" si="8"/>
        <v>265</v>
      </c>
      <c r="AE152" s="76"/>
      <c r="AF152" s="78"/>
      <c r="AG152" s="78"/>
      <c r="AH152" s="78"/>
      <c r="AI152" s="78"/>
      <c r="AJ152" s="78"/>
      <c r="AK152" s="78"/>
      <c r="AL152" s="78"/>
    </row>
    <row r="153" ht="13.5" customHeight="1">
      <c r="A153" s="20">
        <v>148.0</v>
      </c>
      <c r="B153" s="20" t="s">
        <v>63</v>
      </c>
      <c r="C153" s="20" t="s">
        <v>86</v>
      </c>
      <c r="D153" s="67">
        <v>3.0</v>
      </c>
      <c r="E153" s="350" t="s">
        <v>528</v>
      </c>
      <c r="F153" s="345" t="s">
        <v>351</v>
      </c>
      <c r="G153" s="346" t="s">
        <v>185</v>
      </c>
      <c r="H153" s="346" t="s">
        <v>63</v>
      </c>
      <c r="I153" s="346" t="s">
        <v>759</v>
      </c>
      <c r="J153" s="347" t="s">
        <v>771</v>
      </c>
      <c r="K153" s="70">
        <v>484.0</v>
      </c>
      <c r="L153" s="70">
        <v>484.0</v>
      </c>
      <c r="M153" s="71">
        <f t="shared" si="1"/>
        <v>1</v>
      </c>
      <c r="N153" s="70">
        <v>20.0</v>
      </c>
      <c r="O153" s="72">
        <f t="shared" si="2"/>
        <v>0.04132231405</v>
      </c>
      <c r="P153" s="76"/>
      <c r="Q153" s="76"/>
      <c r="R153" s="72">
        <f t="shared" si="18"/>
        <v>0</v>
      </c>
      <c r="S153" s="76"/>
      <c r="T153" s="69">
        <v>2.0</v>
      </c>
      <c r="U153" s="76"/>
      <c r="V153" s="69" t="s">
        <v>764</v>
      </c>
      <c r="W153" s="76"/>
      <c r="X153" s="73">
        <f t="shared" si="19"/>
        <v>3.300375043</v>
      </c>
      <c r="Y153" s="73">
        <f>IF(K153="","",IF(THAM_SO!$B$7="Ưu tiên tỷ lệ trực tuyến thấp",(1-M153)*100,M153*100))</f>
        <v>0</v>
      </c>
      <c r="Z153" s="73">
        <f t="shared" si="15"/>
        <v>0</v>
      </c>
      <c r="AA153" s="73">
        <f t="shared" si="16"/>
        <v>4.132231405</v>
      </c>
      <c r="AB153" s="73">
        <f t="shared" si="17"/>
        <v>40</v>
      </c>
      <c r="AC153" s="73">
        <f>IF(K153="","",X153*THAM_SO!$B$2+Y153*THAM_SO!$B$3+Z153*THAM_SO!$B$4+AA153*THAM_SO!$B$5+AB153*THAM_SO!$B$6)</f>
        <v>5.568354405</v>
      </c>
      <c r="AD153" s="75">
        <f t="shared" si="8"/>
        <v>242</v>
      </c>
      <c r="AE153" s="76"/>
      <c r="AF153" s="78"/>
      <c r="AG153" s="78"/>
      <c r="AH153" s="78"/>
      <c r="AI153" s="78"/>
      <c r="AJ153" s="78"/>
      <c r="AK153" s="78"/>
      <c r="AL153" s="78"/>
    </row>
    <row r="154" ht="13.5" customHeight="1">
      <c r="A154" s="20">
        <v>149.0</v>
      </c>
      <c r="B154" s="20" t="s">
        <v>63</v>
      </c>
      <c r="C154" s="20" t="s">
        <v>86</v>
      </c>
      <c r="D154" s="67">
        <v>4.0</v>
      </c>
      <c r="E154" s="344" t="s">
        <v>747</v>
      </c>
      <c r="F154" s="346" t="s">
        <v>541</v>
      </c>
      <c r="G154" s="346" t="s">
        <v>185</v>
      </c>
      <c r="H154" s="346" t="s">
        <v>63</v>
      </c>
      <c r="I154" s="346" t="s">
        <v>759</v>
      </c>
      <c r="J154" s="351" t="s">
        <v>772</v>
      </c>
      <c r="K154" s="70">
        <v>264.0</v>
      </c>
      <c r="L154" s="70">
        <v>264.0</v>
      </c>
      <c r="M154" s="71">
        <f t="shared" si="1"/>
        <v>1</v>
      </c>
      <c r="N154" s="70">
        <v>10.0</v>
      </c>
      <c r="O154" s="72">
        <f t="shared" si="2"/>
        <v>0.03787878788</v>
      </c>
      <c r="P154" s="76"/>
      <c r="Q154" s="76"/>
      <c r="R154" s="72">
        <f t="shared" si="18"/>
        <v>0</v>
      </c>
      <c r="S154" s="76"/>
      <c r="T154" s="69">
        <v>2.0</v>
      </c>
      <c r="U154" s="76"/>
      <c r="V154" s="76"/>
      <c r="W154" s="76"/>
      <c r="X154" s="73">
        <f t="shared" si="19"/>
        <v>1.800204569</v>
      </c>
      <c r="Y154" s="73">
        <f>IF(K154="","",IF(THAM_SO!$B$7="Ưu tiên tỷ lệ trực tuyến thấp",(1-M154)*100,M154*100))</f>
        <v>0</v>
      </c>
      <c r="Z154" s="73">
        <f t="shared" si="15"/>
        <v>0</v>
      </c>
      <c r="AA154" s="73">
        <f t="shared" si="16"/>
        <v>3.787878788</v>
      </c>
      <c r="AB154" s="73">
        <f t="shared" si="17"/>
        <v>40</v>
      </c>
      <c r="AC154" s="73">
        <f>IF(K154="","",X154*THAM_SO!$B$2+Y154*THAM_SO!$B$3+Z154*THAM_SO!$B$4+AA154*THAM_SO!$B$5+AB154*THAM_SO!$B$6)</f>
        <v>5.008859478</v>
      </c>
      <c r="AD154" s="75">
        <f t="shared" si="8"/>
        <v>254</v>
      </c>
      <c r="AE154" s="76"/>
      <c r="AF154" s="78"/>
      <c r="AG154" s="78"/>
      <c r="AH154" s="78"/>
      <c r="AI154" s="78"/>
      <c r="AJ154" s="78"/>
      <c r="AK154" s="78"/>
      <c r="AL154" s="78"/>
    </row>
    <row r="155" ht="13.5" customHeight="1">
      <c r="A155" s="20">
        <v>150.0</v>
      </c>
      <c r="B155" s="20" t="s">
        <v>63</v>
      </c>
      <c r="C155" s="20" t="s">
        <v>86</v>
      </c>
      <c r="D155" s="67">
        <v>5.0</v>
      </c>
      <c r="E155" s="350" t="s">
        <v>529</v>
      </c>
      <c r="F155" s="346" t="s">
        <v>353</v>
      </c>
      <c r="G155" s="346" t="s">
        <v>185</v>
      </c>
      <c r="H155" s="346" t="s">
        <v>63</v>
      </c>
      <c r="I155" s="346" t="s">
        <v>759</v>
      </c>
      <c r="J155" s="347" t="s">
        <v>773</v>
      </c>
      <c r="K155" s="70">
        <v>201.0</v>
      </c>
      <c r="L155" s="70">
        <v>201.0</v>
      </c>
      <c r="M155" s="71">
        <f t="shared" si="1"/>
        <v>1</v>
      </c>
      <c r="N155" s="70">
        <v>8.0</v>
      </c>
      <c r="O155" s="72">
        <f t="shared" si="2"/>
        <v>0.03980099502</v>
      </c>
      <c r="P155" s="76"/>
      <c r="Q155" s="76"/>
      <c r="R155" s="72">
        <f t="shared" si="18"/>
        <v>0</v>
      </c>
      <c r="S155" s="76"/>
      <c r="T155" s="69">
        <v>1.0</v>
      </c>
      <c r="U155" s="76"/>
      <c r="V155" s="69" t="s">
        <v>774</v>
      </c>
      <c r="W155" s="76"/>
      <c r="X155" s="73">
        <f t="shared" si="19"/>
        <v>1.370610297</v>
      </c>
      <c r="Y155" s="73">
        <f>IF(K155="","",IF(THAM_SO!$B$7="Ưu tiên tỷ lệ trực tuyến thấp",(1-M155)*100,M155*100))</f>
        <v>0</v>
      </c>
      <c r="Z155" s="73">
        <f t="shared" si="15"/>
        <v>0</v>
      </c>
      <c r="AA155" s="73">
        <f t="shared" si="16"/>
        <v>3.980099502</v>
      </c>
      <c r="AB155" s="73">
        <f t="shared" si="17"/>
        <v>20</v>
      </c>
      <c r="AC155" s="73">
        <f>IF(K155="","",X155*THAM_SO!$B$2+Y155*THAM_SO!$B$3+Z155*THAM_SO!$B$4+AA155*THAM_SO!$B$5+AB155*THAM_SO!$B$6)</f>
        <v>2.877723554</v>
      </c>
      <c r="AD155" s="75">
        <f t="shared" si="8"/>
        <v>328</v>
      </c>
      <c r="AE155" s="76"/>
      <c r="AF155" s="78"/>
      <c r="AG155" s="78"/>
      <c r="AH155" s="78"/>
      <c r="AI155" s="78"/>
      <c r="AJ155" s="78"/>
      <c r="AK155" s="78"/>
      <c r="AL155" s="78"/>
    </row>
    <row r="156" ht="13.5" customHeight="1">
      <c r="A156" s="270">
        <v>151.0</v>
      </c>
      <c r="B156" s="270" t="s">
        <v>63</v>
      </c>
      <c r="C156" s="270" t="s">
        <v>87</v>
      </c>
      <c r="D156" s="271">
        <v>1.0</v>
      </c>
      <c r="E156" s="352" t="s">
        <v>513</v>
      </c>
      <c r="F156" s="353" t="s">
        <v>537</v>
      </c>
      <c r="G156" s="346" t="s">
        <v>185</v>
      </c>
      <c r="H156" s="274" t="s">
        <v>63</v>
      </c>
      <c r="I156" s="346" t="s">
        <v>759</v>
      </c>
      <c r="J156" s="281" t="s">
        <v>772</v>
      </c>
      <c r="K156" s="275">
        <v>2355.0</v>
      </c>
      <c r="L156" s="275">
        <v>2355.0</v>
      </c>
      <c r="M156" s="276">
        <f t="shared" si="1"/>
        <v>1</v>
      </c>
      <c r="N156" s="275">
        <v>0.0</v>
      </c>
      <c r="O156" s="277">
        <f t="shared" si="2"/>
        <v>0</v>
      </c>
      <c r="P156" s="278"/>
      <c r="Q156" s="278"/>
      <c r="R156" s="277">
        <f t="shared" si="18"/>
        <v>0</v>
      </c>
      <c r="S156" s="278"/>
      <c r="T156" s="274">
        <v>1.0</v>
      </c>
      <c r="U156" s="274" t="s">
        <v>775</v>
      </c>
      <c r="V156" s="69" t="s">
        <v>776</v>
      </c>
      <c r="W156" s="274" t="s">
        <v>649</v>
      </c>
      <c r="X156" s="279">
        <f t="shared" si="19"/>
        <v>16.05864303</v>
      </c>
      <c r="Y156" s="279">
        <f>IF(K156="","",IF(THAM_SO!$B$7="Ưu tiên tỷ lệ trực tuyến thấp",(1-M156)*100,M156*100))</f>
        <v>0</v>
      </c>
      <c r="Z156" s="279">
        <f t="shared" si="15"/>
        <v>0</v>
      </c>
      <c r="AA156" s="279">
        <f t="shared" si="16"/>
        <v>0</v>
      </c>
      <c r="AB156" s="279">
        <f t="shared" si="17"/>
        <v>20</v>
      </c>
      <c r="AC156" s="279">
        <f>IF(K156="","",X156*THAM_SO!$B$2+Y156*THAM_SO!$B$3+Z156*THAM_SO!$B$4+AA156*THAM_SO!$B$5+AB156*THAM_SO!$B$6)</f>
        <v>7.62052506</v>
      </c>
      <c r="AD156" s="278">
        <f t="shared" si="8"/>
        <v>205</v>
      </c>
      <c r="AE156" s="278"/>
      <c r="AF156" s="270"/>
      <c r="AG156" s="270"/>
      <c r="AH156" s="270"/>
      <c r="AI156" s="270"/>
      <c r="AJ156" s="270"/>
      <c r="AK156" s="270"/>
      <c r="AL156" s="270"/>
    </row>
    <row r="157" ht="13.5" customHeight="1">
      <c r="A157" s="270">
        <v>152.0</v>
      </c>
      <c r="B157" s="270" t="s">
        <v>63</v>
      </c>
      <c r="C157" s="270" t="s">
        <v>87</v>
      </c>
      <c r="D157" s="271">
        <v>2.0</v>
      </c>
      <c r="E157" s="272" t="s">
        <v>512</v>
      </c>
      <c r="F157" s="354" t="s">
        <v>331</v>
      </c>
      <c r="G157" s="324" t="s">
        <v>243</v>
      </c>
      <c r="H157" s="274" t="s">
        <v>63</v>
      </c>
      <c r="I157" s="346" t="s">
        <v>759</v>
      </c>
      <c r="J157" s="281" t="s">
        <v>772</v>
      </c>
      <c r="K157" s="275">
        <v>1898.0</v>
      </c>
      <c r="L157" s="275">
        <v>1898.0</v>
      </c>
      <c r="M157" s="276">
        <f t="shared" si="1"/>
        <v>1</v>
      </c>
      <c r="N157" s="275">
        <v>0.0</v>
      </c>
      <c r="O157" s="277">
        <f t="shared" si="2"/>
        <v>0</v>
      </c>
      <c r="P157" s="278"/>
      <c r="Q157" s="278"/>
      <c r="R157" s="277">
        <f t="shared" si="18"/>
        <v>0</v>
      </c>
      <c r="S157" s="278"/>
      <c r="T157" s="274">
        <v>1.0</v>
      </c>
      <c r="U157" s="336" t="s">
        <v>761</v>
      </c>
      <c r="V157" s="69" t="s">
        <v>441</v>
      </c>
      <c r="W157" s="274" t="s">
        <v>649</v>
      </c>
      <c r="X157" s="279">
        <f t="shared" si="19"/>
        <v>12.94237982</v>
      </c>
      <c r="Y157" s="279">
        <f>IF(K157="","",IF(THAM_SO!$B$7="Ưu tiên tỷ lệ trực tuyến thấp",(1-M157)*100,M157*100))</f>
        <v>0</v>
      </c>
      <c r="Z157" s="279">
        <f t="shared" si="15"/>
        <v>0</v>
      </c>
      <c r="AA157" s="279">
        <f t="shared" si="16"/>
        <v>0</v>
      </c>
      <c r="AB157" s="279">
        <f t="shared" si="17"/>
        <v>20</v>
      </c>
      <c r="AC157" s="279">
        <f>IF(K157="","",X157*THAM_SO!$B$2+Y157*THAM_SO!$B$3+Z157*THAM_SO!$B$4+AA157*THAM_SO!$B$5+AB157*THAM_SO!$B$6)</f>
        <v>6.529832936</v>
      </c>
      <c r="AD157" s="278">
        <f t="shared" si="8"/>
        <v>224</v>
      </c>
      <c r="AE157" s="278"/>
      <c r="AF157" s="270"/>
      <c r="AG157" s="270"/>
      <c r="AH157" s="270"/>
      <c r="AI157" s="270"/>
      <c r="AJ157" s="270"/>
      <c r="AK157" s="270"/>
      <c r="AL157" s="270"/>
    </row>
    <row r="158" ht="13.5" customHeight="1">
      <c r="A158" s="270">
        <v>153.0</v>
      </c>
      <c r="B158" s="270" t="s">
        <v>63</v>
      </c>
      <c r="C158" s="270" t="s">
        <v>87</v>
      </c>
      <c r="D158" s="271">
        <v>3.0</v>
      </c>
      <c r="E158" s="355" t="s">
        <v>528</v>
      </c>
      <c r="F158" s="354" t="s">
        <v>351</v>
      </c>
      <c r="G158" s="346" t="s">
        <v>185</v>
      </c>
      <c r="H158" s="274" t="s">
        <v>63</v>
      </c>
      <c r="I158" s="346" t="s">
        <v>759</v>
      </c>
      <c r="J158" s="281" t="s">
        <v>772</v>
      </c>
      <c r="K158" s="275">
        <v>698.0</v>
      </c>
      <c r="L158" s="275">
        <v>698.0</v>
      </c>
      <c r="M158" s="276">
        <f t="shared" si="1"/>
        <v>1</v>
      </c>
      <c r="N158" s="275">
        <v>0.0</v>
      </c>
      <c r="O158" s="277">
        <f t="shared" si="2"/>
        <v>0</v>
      </c>
      <c r="P158" s="278"/>
      <c r="Q158" s="278"/>
      <c r="R158" s="277">
        <f t="shared" si="18"/>
        <v>0</v>
      </c>
      <c r="S158" s="278"/>
      <c r="T158" s="274">
        <v>1.0</v>
      </c>
      <c r="U158" s="274" t="s">
        <v>777</v>
      </c>
      <c r="V158" s="69" t="s">
        <v>776</v>
      </c>
      <c r="W158" s="274" t="s">
        <v>649</v>
      </c>
      <c r="X158" s="279">
        <f t="shared" si="19"/>
        <v>4.759631776</v>
      </c>
      <c r="Y158" s="279">
        <f>IF(K158="","",IF(THAM_SO!$B$7="Ưu tiên tỷ lệ trực tuyến thấp",(1-M158)*100,M158*100))</f>
        <v>0</v>
      </c>
      <c r="Z158" s="279">
        <f t="shared" si="15"/>
        <v>0</v>
      </c>
      <c r="AA158" s="279">
        <f t="shared" si="16"/>
        <v>0</v>
      </c>
      <c r="AB158" s="279">
        <f t="shared" si="17"/>
        <v>20</v>
      </c>
      <c r="AC158" s="279">
        <f>IF(K158="","",X158*THAM_SO!$B$2+Y158*THAM_SO!$B$3+Z158*THAM_SO!$B$4+AA158*THAM_SO!$B$5+AB158*THAM_SO!$B$6)</f>
        <v>3.665871122</v>
      </c>
      <c r="AD158" s="278">
        <f t="shared" si="8"/>
        <v>291</v>
      </c>
      <c r="AE158" s="278"/>
      <c r="AF158" s="270"/>
      <c r="AG158" s="270"/>
      <c r="AH158" s="270"/>
      <c r="AI158" s="270"/>
      <c r="AJ158" s="270"/>
      <c r="AK158" s="270"/>
      <c r="AL158" s="270"/>
    </row>
    <row r="159" ht="13.5" customHeight="1">
      <c r="A159" s="270">
        <v>154.0</v>
      </c>
      <c r="B159" s="270" t="s">
        <v>63</v>
      </c>
      <c r="C159" s="270" t="s">
        <v>87</v>
      </c>
      <c r="D159" s="271">
        <v>4.0</v>
      </c>
      <c r="E159" s="356" t="s">
        <v>520</v>
      </c>
      <c r="F159" s="247" t="s">
        <v>259</v>
      </c>
      <c r="G159" s="346" t="s">
        <v>185</v>
      </c>
      <c r="H159" s="274" t="s">
        <v>63</v>
      </c>
      <c r="I159" s="346" t="s">
        <v>759</v>
      </c>
      <c r="J159" s="281" t="s">
        <v>772</v>
      </c>
      <c r="K159" s="275">
        <v>395.0</v>
      </c>
      <c r="L159" s="275">
        <v>395.0</v>
      </c>
      <c r="M159" s="276">
        <f t="shared" si="1"/>
        <v>1</v>
      </c>
      <c r="N159" s="275">
        <v>0.0</v>
      </c>
      <c r="O159" s="277">
        <f t="shared" si="2"/>
        <v>0</v>
      </c>
      <c r="P159" s="278"/>
      <c r="Q159" s="278"/>
      <c r="R159" s="277">
        <f t="shared" si="18"/>
        <v>0</v>
      </c>
      <c r="S159" s="278"/>
      <c r="T159" s="274">
        <v>1.0</v>
      </c>
      <c r="U159" s="69" t="s">
        <v>778</v>
      </c>
      <c r="V159" s="69" t="s">
        <v>776</v>
      </c>
      <c r="W159" s="274" t="s">
        <v>649</v>
      </c>
      <c r="X159" s="279">
        <f t="shared" si="19"/>
        <v>2.693487896</v>
      </c>
      <c r="Y159" s="279">
        <f>IF(K159="","",IF(THAM_SO!$B$7="Ưu tiên tỷ lệ trực tuyến thấp",(1-M159)*100,M159*100))</f>
        <v>0</v>
      </c>
      <c r="Z159" s="279">
        <f t="shared" si="15"/>
        <v>0</v>
      </c>
      <c r="AA159" s="279">
        <f t="shared" si="16"/>
        <v>0</v>
      </c>
      <c r="AB159" s="279">
        <f t="shared" si="17"/>
        <v>20</v>
      </c>
      <c r="AC159" s="279">
        <f>IF(K159="","",X159*THAM_SO!$B$2+Y159*THAM_SO!$B$3+Z159*THAM_SO!$B$4+AA159*THAM_SO!$B$5+AB159*THAM_SO!$B$6)</f>
        <v>2.942720764</v>
      </c>
      <c r="AD159" s="278">
        <f t="shared" si="8"/>
        <v>323</v>
      </c>
      <c r="AE159" s="278"/>
      <c r="AF159" s="270"/>
      <c r="AG159" s="270"/>
      <c r="AH159" s="270"/>
      <c r="AI159" s="270"/>
      <c r="AJ159" s="270"/>
      <c r="AK159" s="270"/>
      <c r="AL159" s="270"/>
    </row>
    <row r="160" ht="13.5" customHeight="1">
      <c r="A160" s="270">
        <v>155.0</v>
      </c>
      <c r="B160" s="270" t="s">
        <v>63</v>
      </c>
      <c r="C160" s="270" t="s">
        <v>87</v>
      </c>
      <c r="D160" s="271">
        <v>5.0</v>
      </c>
      <c r="E160" s="272" t="s">
        <v>779</v>
      </c>
      <c r="F160" s="274" t="s">
        <v>780</v>
      </c>
      <c r="G160" s="346" t="s">
        <v>185</v>
      </c>
      <c r="H160" s="274" t="s">
        <v>63</v>
      </c>
      <c r="I160" s="346" t="s">
        <v>759</v>
      </c>
      <c r="J160" s="281" t="s">
        <v>772</v>
      </c>
      <c r="K160" s="275">
        <v>204.0</v>
      </c>
      <c r="L160" s="275">
        <v>204.0</v>
      </c>
      <c r="M160" s="276">
        <f t="shared" si="1"/>
        <v>1</v>
      </c>
      <c r="N160" s="275">
        <v>0.0</v>
      </c>
      <c r="O160" s="277">
        <f t="shared" si="2"/>
        <v>0</v>
      </c>
      <c r="P160" s="278"/>
      <c r="Q160" s="278"/>
      <c r="R160" s="277">
        <f t="shared" si="18"/>
        <v>0</v>
      </c>
      <c r="S160" s="278"/>
      <c r="T160" s="274">
        <v>1.0</v>
      </c>
      <c r="U160" s="69" t="s">
        <v>778</v>
      </c>
      <c r="V160" s="69" t="s">
        <v>776</v>
      </c>
      <c r="W160" s="274" t="s">
        <v>649</v>
      </c>
      <c r="X160" s="279">
        <f t="shared" si="19"/>
        <v>1.391067167</v>
      </c>
      <c r="Y160" s="279">
        <f>IF(K160="","",IF(THAM_SO!$B$7="Ưu tiên tỷ lệ trực tuyến thấp",(1-M160)*100,M160*100))</f>
        <v>0</v>
      </c>
      <c r="Z160" s="279">
        <f t="shared" si="15"/>
        <v>0</v>
      </c>
      <c r="AA160" s="279">
        <f t="shared" si="16"/>
        <v>0</v>
      </c>
      <c r="AB160" s="279">
        <f t="shared" si="17"/>
        <v>20</v>
      </c>
      <c r="AC160" s="279">
        <f>IF(K160="","",X160*THAM_SO!$B$2+Y160*THAM_SO!$B$3+Z160*THAM_SO!$B$4+AA160*THAM_SO!$B$5+AB160*THAM_SO!$B$6)</f>
        <v>2.486873508</v>
      </c>
      <c r="AD160" s="278">
        <f t="shared" si="8"/>
        <v>355</v>
      </c>
      <c r="AE160" s="278"/>
      <c r="AF160" s="270"/>
      <c r="AG160" s="270"/>
      <c r="AH160" s="270"/>
      <c r="AI160" s="270"/>
      <c r="AJ160" s="270"/>
      <c r="AK160" s="270"/>
      <c r="AL160" s="270"/>
    </row>
    <row r="161" ht="13.5" customHeight="1">
      <c r="A161" s="20">
        <v>156.0</v>
      </c>
      <c r="B161" s="20" t="s">
        <v>63</v>
      </c>
      <c r="C161" s="20" t="s">
        <v>88</v>
      </c>
      <c r="D161" s="67">
        <v>1.0</v>
      </c>
      <c r="E161" s="323" t="s">
        <v>512</v>
      </c>
      <c r="F161" s="357" t="s">
        <v>331</v>
      </c>
      <c r="G161" s="324" t="s">
        <v>243</v>
      </c>
      <c r="H161" s="69" t="s">
        <v>63</v>
      </c>
      <c r="I161" s="324" t="s">
        <v>759</v>
      </c>
      <c r="J161" s="325" t="s">
        <v>781</v>
      </c>
      <c r="K161" s="70">
        <v>2348.0</v>
      </c>
      <c r="L161" s="70">
        <v>2348.0</v>
      </c>
      <c r="M161" s="71">
        <f t="shared" si="1"/>
        <v>1</v>
      </c>
      <c r="N161" s="70">
        <v>0.0</v>
      </c>
      <c r="O161" s="72">
        <f t="shared" si="2"/>
        <v>0</v>
      </c>
      <c r="P161" s="76"/>
      <c r="Q161" s="76"/>
      <c r="R161" s="72">
        <f t="shared" si="18"/>
        <v>0</v>
      </c>
      <c r="S161" s="76"/>
      <c r="T161" s="69">
        <v>0.0</v>
      </c>
      <c r="U161" s="76"/>
      <c r="V161" s="76"/>
      <c r="W161" s="76"/>
      <c r="X161" s="73">
        <f t="shared" si="19"/>
        <v>16.01091033</v>
      </c>
      <c r="Y161" s="73">
        <f>IF(K161="","",IF(THAM_SO!$B$7="Ưu tiên tỷ lệ trực tuyến thấp",(1-M161)*100,M161*100))</f>
        <v>0</v>
      </c>
      <c r="Z161" s="73">
        <f t="shared" si="15"/>
        <v>0</v>
      </c>
      <c r="AA161" s="73">
        <f t="shared" si="16"/>
        <v>0</v>
      </c>
      <c r="AB161" s="73">
        <f t="shared" si="17"/>
        <v>0</v>
      </c>
      <c r="AC161" s="73">
        <f>IF(K161="","",X161*THAM_SO!$B$2+Y161*THAM_SO!$B$3+Z161*THAM_SO!$B$4+AA161*THAM_SO!$B$5+AB161*THAM_SO!$B$6)</f>
        <v>5.603818616</v>
      </c>
      <c r="AD161" s="75">
        <f t="shared" si="8"/>
        <v>240</v>
      </c>
      <c r="AE161" s="76"/>
      <c r="AF161" s="78"/>
      <c r="AG161" s="78"/>
      <c r="AH161" s="78"/>
      <c r="AI161" s="78"/>
      <c r="AJ161" s="78"/>
      <c r="AK161" s="78"/>
      <c r="AL161" s="78"/>
    </row>
    <row r="162" ht="13.5" customHeight="1">
      <c r="A162" s="20">
        <v>157.0</v>
      </c>
      <c r="B162" s="20" t="s">
        <v>63</v>
      </c>
      <c r="C162" s="20" t="s">
        <v>88</v>
      </c>
      <c r="D162" s="67">
        <v>2.0</v>
      </c>
      <c r="E162" s="68" t="s">
        <v>544</v>
      </c>
      <c r="F162" s="69" t="s">
        <v>443</v>
      </c>
      <c r="G162" s="69" t="s">
        <v>444</v>
      </c>
      <c r="H162" s="69" t="s">
        <v>63</v>
      </c>
      <c r="I162" s="324" t="s">
        <v>759</v>
      </c>
      <c r="J162" s="325" t="s">
        <v>782</v>
      </c>
      <c r="K162" s="70">
        <v>1538.0</v>
      </c>
      <c r="L162" s="70">
        <v>1538.0</v>
      </c>
      <c r="M162" s="71">
        <f t="shared" si="1"/>
        <v>1</v>
      </c>
      <c r="N162" s="70">
        <v>0.0</v>
      </c>
      <c r="O162" s="72">
        <f t="shared" si="2"/>
        <v>0</v>
      </c>
      <c r="P162" s="76"/>
      <c r="Q162" s="76"/>
      <c r="R162" s="72">
        <f t="shared" si="18"/>
        <v>0</v>
      </c>
      <c r="S162" s="76"/>
      <c r="T162" s="69">
        <v>0.0</v>
      </c>
      <c r="U162" s="76"/>
      <c r="V162" s="76"/>
      <c r="W162" s="76"/>
      <c r="X162" s="73">
        <f t="shared" si="19"/>
        <v>10.4875554</v>
      </c>
      <c r="Y162" s="73">
        <f>IF(K162="","",IF(THAM_SO!$B$7="Ưu tiên tỷ lệ trực tuyến thấp",(1-M162)*100,M162*100))</f>
        <v>0</v>
      </c>
      <c r="Z162" s="73">
        <f t="shared" si="15"/>
        <v>0</v>
      </c>
      <c r="AA162" s="73">
        <f t="shared" si="16"/>
        <v>0</v>
      </c>
      <c r="AB162" s="73">
        <f t="shared" si="17"/>
        <v>0</v>
      </c>
      <c r="AC162" s="73">
        <f>IF(K162="","",X162*THAM_SO!$B$2+Y162*THAM_SO!$B$3+Z162*THAM_SO!$B$4+AA162*THAM_SO!$B$5+AB162*THAM_SO!$B$6)</f>
        <v>3.670644391</v>
      </c>
      <c r="AD162" s="75">
        <f t="shared" si="8"/>
        <v>290</v>
      </c>
      <c r="AE162" s="76"/>
      <c r="AF162" s="78"/>
      <c r="AG162" s="78"/>
      <c r="AH162" s="78"/>
      <c r="AI162" s="78"/>
      <c r="AJ162" s="78"/>
      <c r="AK162" s="78"/>
      <c r="AL162" s="78"/>
    </row>
    <row r="163" ht="13.5" customHeight="1">
      <c r="A163" s="20">
        <v>158.0</v>
      </c>
      <c r="B163" s="20" t="s">
        <v>63</v>
      </c>
      <c r="C163" s="20" t="s">
        <v>88</v>
      </c>
      <c r="D163" s="67">
        <v>3.0</v>
      </c>
      <c r="E163" s="358" t="s">
        <v>513</v>
      </c>
      <c r="F163" s="324" t="s">
        <v>445</v>
      </c>
      <c r="G163" s="324" t="s">
        <v>185</v>
      </c>
      <c r="H163" s="69" t="s">
        <v>63</v>
      </c>
      <c r="I163" s="324" t="s">
        <v>759</v>
      </c>
      <c r="J163" s="325" t="s">
        <v>783</v>
      </c>
      <c r="K163" s="70">
        <v>776.0</v>
      </c>
      <c r="L163" s="70">
        <v>776.0</v>
      </c>
      <c r="M163" s="71">
        <f t="shared" si="1"/>
        <v>1</v>
      </c>
      <c r="N163" s="70">
        <v>0.0</v>
      </c>
      <c r="O163" s="72">
        <f t="shared" si="2"/>
        <v>0</v>
      </c>
      <c r="P163" s="76"/>
      <c r="Q163" s="76"/>
      <c r="R163" s="72">
        <f t="shared" si="18"/>
        <v>0</v>
      </c>
      <c r="S163" s="76"/>
      <c r="T163" s="69">
        <v>0.0</v>
      </c>
      <c r="U163" s="76"/>
      <c r="V163" s="76"/>
      <c r="W163" s="76"/>
      <c r="X163" s="73">
        <f t="shared" si="19"/>
        <v>5.291510399</v>
      </c>
      <c r="Y163" s="73">
        <f>IF(K163="","",IF(THAM_SO!$B$7="Ưu tiên tỷ lệ trực tuyến thấp",(1-M163)*100,M163*100))</f>
        <v>0</v>
      </c>
      <c r="Z163" s="73">
        <f t="shared" si="15"/>
        <v>0</v>
      </c>
      <c r="AA163" s="73">
        <f t="shared" si="16"/>
        <v>0</v>
      </c>
      <c r="AB163" s="73">
        <f t="shared" si="17"/>
        <v>0</v>
      </c>
      <c r="AC163" s="73">
        <f>IF(K163="","",X163*THAM_SO!$B$2+Y163*THAM_SO!$B$3+Z163*THAM_SO!$B$4+AA163*THAM_SO!$B$5+AB163*THAM_SO!$B$6)</f>
        <v>1.85202864</v>
      </c>
      <c r="AD163" s="75">
        <f t="shared" si="8"/>
        <v>376</v>
      </c>
      <c r="AE163" s="76"/>
      <c r="AF163" s="78"/>
      <c r="AG163" s="78"/>
      <c r="AH163" s="78"/>
      <c r="AI163" s="78"/>
      <c r="AJ163" s="78"/>
      <c r="AK163" s="78"/>
      <c r="AL163" s="78"/>
    </row>
    <row r="164" ht="13.5" customHeight="1">
      <c r="A164" s="20">
        <v>159.0</v>
      </c>
      <c r="B164" s="20" t="s">
        <v>63</v>
      </c>
      <c r="C164" s="20" t="s">
        <v>88</v>
      </c>
      <c r="D164" s="67">
        <v>4.0</v>
      </c>
      <c r="E164" s="344" t="s">
        <v>747</v>
      </c>
      <c r="F164" s="346" t="s">
        <v>541</v>
      </c>
      <c r="G164" s="346" t="s">
        <v>185</v>
      </c>
      <c r="H164" s="69" t="s">
        <v>63</v>
      </c>
      <c r="I164" s="324" t="s">
        <v>759</v>
      </c>
      <c r="J164" s="291" t="s">
        <v>662</v>
      </c>
      <c r="K164" s="70">
        <v>523.0</v>
      </c>
      <c r="L164" s="70">
        <v>523.0</v>
      </c>
      <c r="M164" s="71">
        <f t="shared" si="1"/>
        <v>1</v>
      </c>
      <c r="N164" s="70">
        <v>0.0</v>
      </c>
      <c r="O164" s="72">
        <f t="shared" si="2"/>
        <v>0</v>
      </c>
      <c r="P164" s="76"/>
      <c r="Q164" s="76"/>
      <c r="R164" s="72">
        <f t="shared" si="18"/>
        <v>0</v>
      </c>
      <c r="S164" s="76"/>
      <c r="T164" s="69">
        <v>0.0</v>
      </c>
      <c r="U164" s="76"/>
      <c r="V164" s="76"/>
      <c r="W164" s="76"/>
      <c r="X164" s="73">
        <f t="shared" si="19"/>
        <v>3.566314354</v>
      </c>
      <c r="Y164" s="73">
        <f>IF(K164="","",IF(THAM_SO!$B$7="Ưu tiên tỷ lệ trực tuyến thấp",(1-M164)*100,M164*100))</f>
        <v>0</v>
      </c>
      <c r="Z164" s="73">
        <f t="shared" si="15"/>
        <v>0</v>
      </c>
      <c r="AA164" s="73">
        <f t="shared" si="16"/>
        <v>0</v>
      </c>
      <c r="AB164" s="73">
        <f t="shared" si="17"/>
        <v>0</v>
      </c>
      <c r="AC164" s="73">
        <f>IF(K164="","",X164*THAM_SO!$B$2+Y164*THAM_SO!$B$3+Z164*THAM_SO!$B$4+AA164*THAM_SO!$B$5+AB164*THAM_SO!$B$6)</f>
        <v>1.248210024</v>
      </c>
      <c r="AD164" s="75">
        <f t="shared" si="8"/>
        <v>397</v>
      </c>
      <c r="AE164" s="76"/>
      <c r="AF164" s="78"/>
      <c r="AG164" s="78"/>
      <c r="AH164" s="78"/>
      <c r="AI164" s="78"/>
      <c r="AJ164" s="78"/>
      <c r="AK164" s="78"/>
      <c r="AL164" s="78"/>
    </row>
    <row r="165" ht="13.5" customHeight="1">
      <c r="A165" s="20">
        <v>160.0</v>
      </c>
      <c r="B165" s="20" t="s">
        <v>63</v>
      </c>
      <c r="C165" s="20" t="s">
        <v>88</v>
      </c>
      <c r="D165" s="67">
        <v>5.0</v>
      </c>
      <c r="E165" s="359" t="s">
        <v>528</v>
      </c>
      <c r="F165" s="357" t="s">
        <v>351</v>
      </c>
      <c r="G165" s="324" t="s">
        <v>185</v>
      </c>
      <c r="H165" s="69" t="s">
        <v>63</v>
      </c>
      <c r="I165" s="324" t="s">
        <v>759</v>
      </c>
      <c r="J165" s="325" t="s">
        <v>784</v>
      </c>
      <c r="K165" s="70">
        <v>614.0</v>
      </c>
      <c r="L165" s="70">
        <v>614.0</v>
      </c>
      <c r="M165" s="71">
        <f t="shared" si="1"/>
        <v>1</v>
      </c>
      <c r="N165" s="70">
        <v>0.0</v>
      </c>
      <c r="O165" s="72">
        <f t="shared" si="2"/>
        <v>0</v>
      </c>
      <c r="P165" s="76"/>
      <c r="Q165" s="76"/>
      <c r="R165" s="72">
        <f t="shared" si="18"/>
        <v>0</v>
      </c>
      <c r="S165" s="76"/>
      <c r="T165" s="69">
        <v>0.0</v>
      </c>
      <c r="U165" s="76"/>
      <c r="V165" s="76"/>
      <c r="W165" s="76"/>
      <c r="X165" s="73">
        <f t="shared" si="19"/>
        <v>4.186839414</v>
      </c>
      <c r="Y165" s="73">
        <f>IF(K165="","",IF(THAM_SO!$B$7="Ưu tiên tỷ lệ trực tuyến thấp",(1-M165)*100,M165*100))</f>
        <v>0</v>
      </c>
      <c r="Z165" s="73">
        <f t="shared" si="15"/>
        <v>0</v>
      </c>
      <c r="AA165" s="73">
        <f t="shared" si="16"/>
        <v>0</v>
      </c>
      <c r="AB165" s="73">
        <f t="shared" si="17"/>
        <v>0</v>
      </c>
      <c r="AC165" s="73">
        <f>IF(K165="","",X165*THAM_SO!$B$2+Y165*THAM_SO!$B$3+Z165*THAM_SO!$B$4+AA165*THAM_SO!$B$5+AB165*THAM_SO!$B$6)</f>
        <v>1.465393795</v>
      </c>
      <c r="AD165" s="75">
        <f t="shared" si="8"/>
        <v>388</v>
      </c>
      <c r="AE165" s="76"/>
      <c r="AF165" s="78"/>
      <c r="AG165" s="78"/>
      <c r="AH165" s="78"/>
      <c r="AI165" s="78"/>
      <c r="AJ165" s="78"/>
      <c r="AK165" s="78"/>
      <c r="AL165" s="78"/>
    </row>
    <row r="166" ht="13.5" customHeight="1">
      <c r="A166" s="321">
        <v>161.0</v>
      </c>
      <c r="B166" s="321" t="s">
        <v>63</v>
      </c>
      <c r="C166" s="321" t="s">
        <v>89</v>
      </c>
      <c r="D166" s="322">
        <v>1.0</v>
      </c>
      <c r="E166" s="323" t="s">
        <v>512</v>
      </c>
      <c r="F166" s="357" t="s">
        <v>331</v>
      </c>
      <c r="G166" s="324" t="s">
        <v>243</v>
      </c>
      <c r="H166" s="324" t="s">
        <v>63</v>
      </c>
      <c r="I166" s="324" t="s">
        <v>759</v>
      </c>
      <c r="J166" s="325" t="s">
        <v>785</v>
      </c>
      <c r="K166" s="326">
        <v>1524.0</v>
      </c>
      <c r="L166" s="326">
        <v>1524.0</v>
      </c>
      <c r="M166" s="327">
        <f t="shared" si="1"/>
        <v>1</v>
      </c>
      <c r="N166" s="326">
        <v>0.0</v>
      </c>
      <c r="O166" s="329">
        <f t="shared" si="2"/>
        <v>0</v>
      </c>
      <c r="P166" s="324">
        <v>1.0</v>
      </c>
      <c r="Q166" s="324">
        <v>0.0</v>
      </c>
      <c r="R166" s="329">
        <f t="shared" si="18"/>
        <v>0</v>
      </c>
      <c r="S166" s="324" t="s">
        <v>573</v>
      </c>
      <c r="T166" s="324">
        <v>1.0</v>
      </c>
      <c r="U166" s="324" t="s">
        <v>786</v>
      </c>
      <c r="V166" s="324" t="s">
        <v>441</v>
      </c>
      <c r="W166" s="330"/>
      <c r="X166" s="331">
        <f t="shared" si="19"/>
        <v>10.39209001</v>
      </c>
      <c r="Y166" s="331">
        <f>IF(K166="","",IF(THAM_SO!$B$7="Ưu tiên tỷ lệ trực tuyến thấp",(1-M166)*100,M166*100))</f>
        <v>0</v>
      </c>
      <c r="Z166" s="331">
        <f t="shared" si="15"/>
        <v>0</v>
      </c>
      <c r="AA166" s="331">
        <f t="shared" si="16"/>
        <v>0</v>
      </c>
      <c r="AB166" s="331">
        <f t="shared" si="17"/>
        <v>20</v>
      </c>
      <c r="AC166" s="331">
        <f>IF(K166="","",X166*THAM_SO!$B$2+Y166*THAM_SO!$B$3+Z166*THAM_SO!$B$4+AA166*THAM_SO!$B$5+AB166*THAM_SO!$B$6)</f>
        <v>5.637231504</v>
      </c>
      <c r="AD166" s="330">
        <f t="shared" si="8"/>
        <v>239</v>
      </c>
      <c r="AE166" s="330"/>
      <c r="AF166" s="321"/>
      <c r="AG166" s="321"/>
      <c r="AH166" s="321"/>
      <c r="AI166" s="321"/>
      <c r="AJ166" s="321"/>
      <c r="AK166" s="321"/>
      <c r="AL166" s="321"/>
    </row>
    <row r="167" ht="13.5" customHeight="1">
      <c r="A167" s="321">
        <v>162.0</v>
      </c>
      <c r="B167" s="321" t="s">
        <v>63</v>
      </c>
      <c r="C167" s="321" t="s">
        <v>89</v>
      </c>
      <c r="D167" s="322">
        <v>2.0</v>
      </c>
      <c r="E167" s="359" t="s">
        <v>528</v>
      </c>
      <c r="F167" s="357" t="s">
        <v>351</v>
      </c>
      <c r="G167" s="324" t="s">
        <v>185</v>
      </c>
      <c r="H167" s="324" t="s">
        <v>63</v>
      </c>
      <c r="I167" s="324" t="s">
        <v>759</v>
      </c>
      <c r="J167" s="325" t="s">
        <v>787</v>
      </c>
      <c r="K167" s="326">
        <v>679.0</v>
      </c>
      <c r="L167" s="326">
        <v>679.0</v>
      </c>
      <c r="M167" s="327">
        <f t="shared" si="1"/>
        <v>1</v>
      </c>
      <c r="N167" s="326">
        <v>0.0</v>
      </c>
      <c r="O167" s="329">
        <f t="shared" si="2"/>
        <v>0</v>
      </c>
      <c r="P167" s="324">
        <v>1.0</v>
      </c>
      <c r="Q167" s="324" t="s">
        <v>573</v>
      </c>
      <c r="R167" s="329">
        <f t="shared" si="18"/>
        <v>0</v>
      </c>
      <c r="S167" s="324" t="s">
        <v>573</v>
      </c>
      <c r="T167" s="324">
        <v>0.0</v>
      </c>
      <c r="U167" s="324" t="s">
        <v>788</v>
      </c>
      <c r="V167" s="324" t="s">
        <v>789</v>
      </c>
      <c r="W167" s="330"/>
      <c r="X167" s="331">
        <f t="shared" si="19"/>
        <v>4.630071599</v>
      </c>
      <c r="Y167" s="331">
        <f>IF(K167="","",IF(THAM_SO!$B$7="Ưu tiên tỷ lệ trực tuyến thấp",(1-M167)*100,M167*100))</f>
        <v>0</v>
      </c>
      <c r="Z167" s="331">
        <f t="shared" si="15"/>
        <v>0</v>
      </c>
      <c r="AA167" s="331">
        <f t="shared" si="16"/>
        <v>0</v>
      </c>
      <c r="AB167" s="331">
        <f t="shared" si="17"/>
        <v>0</v>
      </c>
      <c r="AC167" s="331">
        <f>IF(K167="","",X167*THAM_SO!$B$2+Y167*THAM_SO!$B$3+Z167*THAM_SO!$B$4+AA167*THAM_SO!$B$5+AB167*THAM_SO!$B$6)</f>
        <v>1.62052506</v>
      </c>
      <c r="AD167" s="330">
        <f t="shared" si="8"/>
        <v>383</v>
      </c>
      <c r="AE167" s="330"/>
      <c r="AF167" s="321"/>
      <c r="AG167" s="321"/>
      <c r="AH167" s="321"/>
      <c r="AI167" s="321"/>
      <c r="AJ167" s="321"/>
      <c r="AK167" s="321"/>
      <c r="AL167" s="321"/>
    </row>
    <row r="168" ht="13.5" customHeight="1">
      <c r="A168" s="321">
        <v>163.0</v>
      </c>
      <c r="B168" s="321" t="s">
        <v>63</v>
      </c>
      <c r="C168" s="321" t="s">
        <v>89</v>
      </c>
      <c r="D168" s="322">
        <v>3.0</v>
      </c>
      <c r="E168" s="360" t="s">
        <v>529</v>
      </c>
      <c r="F168" s="324" t="s">
        <v>353</v>
      </c>
      <c r="G168" s="324" t="s">
        <v>185</v>
      </c>
      <c r="H168" s="324" t="s">
        <v>63</v>
      </c>
      <c r="I168" s="324" t="s">
        <v>759</v>
      </c>
      <c r="J168" s="325" t="s">
        <v>790</v>
      </c>
      <c r="K168" s="326">
        <v>459.0</v>
      </c>
      <c r="L168" s="326">
        <v>459.0</v>
      </c>
      <c r="M168" s="327">
        <f t="shared" si="1"/>
        <v>1</v>
      </c>
      <c r="N168" s="326">
        <v>0.0</v>
      </c>
      <c r="O168" s="329">
        <f t="shared" si="2"/>
        <v>0</v>
      </c>
      <c r="P168" s="324">
        <v>1.0</v>
      </c>
      <c r="Q168" s="324" t="s">
        <v>573</v>
      </c>
      <c r="R168" s="329">
        <f t="shared" si="18"/>
        <v>0</v>
      </c>
      <c r="S168" s="324" t="s">
        <v>573</v>
      </c>
      <c r="T168" s="324">
        <v>1.0</v>
      </c>
      <c r="U168" s="324" t="s">
        <v>791</v>
      </c>
      <c r="V168" s="324" t="s">
        <v>792</v>
      </c>
      <c r="W168" s="330"/>
      <c r="X168" s="331">
        <f t="shared" si="19"/>
        <v>3.129901125</v>
      </c>
      <c r="Y168" s="331">
        <f>IF(K168="","",IF(THAM_SO!$B$7="Ưu tiên tỷ lệ trực tuyến thấp",(1-M168)*100,M168*100))</f>
        <v>0</v>
      </c>
      <c r="Z168" s="331">
        <f t="shared" si="15"/>
        <v>0</v>
      </c>
      <c r="AA168" s="331">
        <f t="shared" si="16"/>
        <v>0</v>
      </c>
      <c r="AB168" s="331">
        <f t="shared" si="17"/>
        <v>20</v>
      </c>
      <c r="AC168" s="331">
        <f>IF(K168="","",X168*THAM_SO!$B$2+Y168*THAM_SO!$B$3+Z168*THAM_SO!$B$4+AA168*THAM_SO!$B$5+AB168*THAM_SO!$B$6)</f>
        <v>3.095465394</v>
      </c>
      <c r="AD168" s="330">
        <f t="shared" si="8"/>
        <v>314</v>
      </c>
      <c r="AE168" s="330"/>
      <c r="AF168" s="321"/>
      <c r="AG168" s="321"/>
      <c r="AH168" s="321"/>
      <c r="AI168" s="321"/>
      <c r="AJ168" s="321"/>
      <c r="AK168" s="321"/>
      <c r="AL168" s="321"/>
    </row>
    <row r="169" ht="13.5" customHeight="1">
      <c r="A169" s="321">
        <v>164.0</v>
      </c>
      <c r="B169" s="321" t="s">
        <v>63</v>
      </c>
      <c r="C169" s="321" t="s">
        <v>89</v>
      </c>
      <c r="D169" s="322">
        <v>4.0</v>
      </c>
      <c r="E169" s="360" t="s">
        <v>661</v>
      </c>
      <c r="F169" s="361" t="s">
        <v>224</v>
      </c>
      <c r="G169" s="362" t="s">
        <v>226</v>
      </c>
      <c r="H169" s="324" t="s">
        <v>63</v>
      </c>
      <c r="I169" s="324" t="s">
        <v>759</v>
      </c>
      <c r="J169" s="325" t="s">
        <v>793</v>
      </c>
      <c r="K169" s="363">
        <v>647.0</v>
      </c>
      <c r="L169" s="326">
        <v>647.0</v>
      </c>
      <c r="M169" s="327">
        <f t="shared" si="1"/>
        <v>1</v>
      </c>
      <c r="N169" s="326">
        <v>0.0</v>
      </c>
      <c r="O169" s="329">
        <f t="shared" si="2"/>
        <v>0</v>
      </c>
      <c r="P169" s="324">
        <v>1.0</v>
      </c>
      <c r="Q169" s="324" t="s">
        <v>573</v>
      </c>
      <c r="R169" s="329">
        <f t="shared" si="18"/>
        <v>0</v>
      </c>
      <c r="S169" s="324" t="s">
        <v>573</v>
      </c>
      <c r="T169" s="324">
        <v>1.0</v>
      </c>
      <c r="U169" s="324" t="s">
        <v>786</v>
      </c>
      <c r="V169" s="324" t="s">
        <v>441</v>
      </c>
      <c r="W169" s="330"/>
      <c r="X169" s="331">
        <f t="shared" si="19"/>
        <v>4.411864985</v>
      </c>
      <c r="Y169" s="331">
        <f>IF(K169="","",IF(THAM_SO!$B$7="Ưu tiên tỷ lệ trực tuyến thấp",(1-M169)*100,M169*100))</f>
        <v>0</v>
      </c>
      <c r="Z169" s="331">
        <f t="shared" si="15"/>
        <v>0</v>
      </c>
      <c r="AA169" s="331">
        <f t="shared" si="16"/>
        <v>0</v>
      </c>
      <c r="AB169" s="331">
        <f t="shared" si="17"/>
        <v>20</v>
      </c>
      <c r="AC169" s="331">
        <f>IF(K169="","",X169*THAM_SO!$B$2+Y169*THAM_SO!$B$3+Z169*THAM_SO!$B$4+AA169*THAM_SO!$B$5+AB169*THAM_SO!$B$6)</f>
        <v>3.544152745</v>
      </c>
      <c r="AD169" s="330">
        <f t="shared" si="8"/>
        <v>295</v>
      </c>
      <c r="AE169" s="330"/>
      <c r="AF169" s="321"/>
      <c r="AG169" s="321"/>
      <c r="AH169" s="321"/>
      <c r="AI169" s="321"/>
      <c r="AJ169" s="321"/>
      <c r="AK169" s="321"/>
      <c r="AL169" s="321"/>
    </row>
    <row r="170" ht="13.5" customHeight="1">
      <c r="A170" s="321">
        <v>165.0</v>
      </c>
      <c r="B170" s="321" t="s">
        <v>63</v>
      </c>
      <c r="C170" s="321" t="s">
        <v>89</v>
      </c>
      <c r="D170" s="322">
        <v>5.0</v>
      </c>
      <c r="E170" s="358" t="s">
        <v>513</v>
      </c>
      <c r="F170" s="324" t="s">
        <v>445</v>
      </c>
      <c r="G170" s="324" t="s">
        <v>185</v>
      </c>
      <c r="H170" s="324" t="s">
        <v>63</v>
      </c>
      <c r="I170" s="324" t="s">
        <v>759</v>
      </c>
      <c r="J170" s="325" t="s">
        <v>794</v>
      </c>
      <c r="K170" s="326">
        <v>659.0</v>
      </c>
      <c r="L170" s="326">
        <v>659.0</v>
      </c>
      <c r="M170" s="327">
        <f t="shared" si="1"/>
        <v>1</v>
      </c>
      <c r="N170" s="326">
        <v>0.0</v>
      </c>
      <c r="O170" s="329">
        <f t="shared" si="2"/>
        <v>0</v>
      </c>
      <c r="P170" s="324">
        <v>1.0</v>
      </c>
      <c r="Q170" s="324" t="s">
        <v>795</v>
      </c>
      <c r="R170" s="329">
        <f t="shared" si="18"/>
        <v>0</v>
      </c>
      <c r="S170" s="324" t="s">
        <v>573</v>
      </c>
      <c r="T170" s="324">
        <v>1.0</v>
      </c>
      <c r="U170" s="324" t="s">
        <v>788</v>
      </c>
      <c r="V170" s="324" t="s">
        <v>789</v>
      </c>
      <c r="W170" s="330"/>
      <c r="X170" s="331">
        <f t="shared" si="19"/>
        <v>4.493692465</v>
      </c>
      <c r="Y170" s="331">
        <f>IF(K170="","",IF(THAM_SO!$B$7="Ưu tiên tỷ lệ trực tuyến thấp",(1-M170)*100,M170*100))</f>
        <v>0</v>
      </c>
      <c r="Z170" s="331">
        <f t="shared" si="15"/>
        <v>0</v>
      </c>
      <c r="AA170" s="331">
        <f t="shared" si="16"/>
        <v>0</v>
      </c>
      <c r="AB170" s="331">
        <f t="shared" si="17"/>
        <v>20</v>
      </c>
      <c r="AC170" s="331">
        <f>IF(K170="","",X170*THAM_SO!$B$2+Y170*THAM_SO!$B$3+Z170*THAM_SO!$B$4+AA170*THAM_SO!$B$5+AB170*THAM_SO!$B$6)</f>
        <v>3.572792363</v>
      </c>
      <c r="AD170" s="330">
        <f t="shared" si="8"/>
        <v>294</v>
      </c>
      <c r="AE170" s="330"/>
      <c r="AF170" s="321"/>
      <c r="AG170" s="321"/>
      <c r="AH170" s="321"/>
      <c r="AI170" s="321"/>
      <c r="AJ170" s="321"/>
      <c r="AK170" s="321"/>
      <c r="AL170" s="321"/>
    </row>
    <row r="171" ht="13.5" customHeight="1">
      <c r="A171" s="20">
        <v>166.0</v>
      </c>
      <c r="B171" s="20" t="s">
        <v>63</v>
      </c>
      <c r="C171" s="20" t="s">
        <v>90</v>
      </c>
      <c r="D171" s="67">
        <v>1.0</v>
      </c>
      <c r="E171" s="364" t="s">
        <v>520</v>
      </c>
      <c r="F171" s="365" t="s">
        <v>259</v>
      </c>
      <c r="G171" s="365" t="s">
        <v>462</v>
      </c>
      <c r="H171" s="365" t="s">
        <v>63</v>
      </c>
      <c r="I171" s="365" t="s">
        <v>759</v>
      </c>
      <c r="J171" s="366" t="s">
        <v>796</v>
      </c>
      <c r="K171" s="70">
        <v>647.0</v>
      </c>
      <c r="L171" s="70">
        <v>647.0</v>
      </c>
      <c r="M171" s="71">
        <f t="shared" si="1"/>
        <v>1</v>
      </c>
      <c r="N171" s="70">
        <v>0.0</v>
      </c>
      <c r="O171" s="72">
        <f t="shared" si="2"/>
        <v>0</v>
      </c>
      <c r="P171" s="69">
        <v>1.0</v>
      </c>
      <c r="Q171" s="69">
        <v>0.0</v>
      </c>
      <c r="R171" s="72">
        <f t="shared" si="18"/>
        <v>0</v>
      </c>
      <c r="S171" s="69" t="s">
        <v>573</v>
      </c>
      <c r="T171" s="69">
        <v>1.0</v>
      </c>
      <c r="U171" s="69" t="s">
        <v>778</v>
      </c>
      <c r="V171" s="69" t="s">
        <v>797</v>
      </c>
      <c r="W171" s="76"/>
      <c r="X171" s="73">
        <f t="shared" si="19"/>
        <v>4.411864985</v>
      </c>
      <c r="Y171" s="73">
        <f>IF(K171="","",IF(THAM_SO!$B$7="Ưu tiên tỷ lệ trực tuyến thấp",(1-M171)*100,M171*100))</f>
        <v>0</v>
      </c>
      <c r="Z171" s="73">
        <f t="shared" si="15"/>
        <v>0</v>
      </c>
      <c r="AA171" s="73">
        <f t="shared" si="16"/>
        <v>0</v>
      </c>
      <c r="AB171" s="73">
        <f t="shared" si="17"/>
        <v>20</v>
      </c>
      <c r="AC171" s="73">
        <f>IF(K171="","",X171*THAM_SO!$B$2+Y171*THAM_SO!$B$3+Z171*THAM_SO!$B$4+AA171*THAM_SO!$B$5+AB171*THAM_SO!$B$6)</f>
        <v>3.544152745</v>
      </c>
      <c r="AD171" s="75">
        <f t="shared" si="8"/>
        <v>295</v>
      </c>
      <c r="AE171" s="76"/>
      <c r="AF171" s="78"/>
      <c r="AG171" s="78"/>
      <c r="AH171" s="78"/>
      <c r="AI171" s="78"/>
      <c r="AJ171" s="78"/>
      <c r="AK171" s="78"/>
      <c r="AL171" s="78"/>
    </row>
    <row r="172" ht="13.5" customHeight="1">
      <c r="A172" s="20">
        <v>167.0</v>
      </c>
      <c r="B172" s="20" t="s">
        <v>63</v>
      </c>
      <c r="C172" s="20" t="s">
        <v>90</v>
      </c>
      <c r="D172" s="67">
        <v>2.0</v>
      </c>
      <c r="E172" s="364" t="s">
        <v>635</v>
      </c>
      <c r="F172" s="365" t="s">
        <v>351</v>
      </c>
      <c r="G172" s="365" t="s">
        <v>185</v>
      </c>
      <c r="H172" s="365" t="s">
        <v>63</v>
      </c>
      <c r="I172" s="365" t="s">
        <v>759</v>
      </c>
      <c r="J172" s="366" t="s">
        <v>798</v>
      </c>
      <c r="K172" s="70">
        <v>1072.0</v>
      </c>
      <c r="L172" s="70">
        <v>1072.0</v>
      </c>
      <c r="M172" s="71">
        <f t="shared" si="1"/>
        <v>1</v>
      </c>
      <c r="N172" s="70">
        <v>0.0</v>
      </c>
      <c r="O172" s="72">
        <f t="shared" si="2"/>
        <v>0</v>
      </c>
      <c r="P172" s="69">
        <v>1.0</v>
      </c>
      <c r="Q172" s="69">
        <v>0.0</v>
      </c>
      <c r="R172" s="72">
        <f t="shared" si="18"/>
        <v>0</v>
      </c>
      <c r="S172" s="69" t="s">
        <v>573</v>
      </c>
      <c r="T172" s="69">
        <v>1.0</v>
      </c>
      <c r="U172" s="69" t="s">
        <v>799</v>
      </c>
      <c r="V172" s="69" t="s">
        <v>800</v>
      </c>
      <c r="W172" s="76"/>
      <c r="X172" s="73">
        <f t="shared" si="19"/>
        <v>7.309921582</v>
      </c>
      <c r="Y172" s="73">
        <f>IF(K172="","",IF(THAM_SO!$B$7="Ưu tiên tỷ lệ trực tuyến thấp",(1-M172)*100,M172*100))</f>
        <v>0</v>
      </c>
      <c r="Z172" s="73">
        <f t="shared" si="15"/>
        <v>0</v>
      </c>
      <c r="AA172" s="73">
        <f t="shared" si="16"/>
        <v>0</v>
      </c>
      <c r="AB172" s="73">
        <f t="shared" si="17"/>
        <v>20</v>
      </c>
      <c r="AC172" s="73">
        <f>IF(K172="","",X172*THAM_SO!$B$2+Y172*THAM_SO!$B$3+Z172*THAM_SO!$B$4+AA172*THAM_SO!$B$5+AB172*THAM_SO!$B$6)</f>
        <v>4.558472554</v>
      </c>
      <c r="AD172" s="75">
        <f t="shared" si="8"/>
        <v>266</v>
      </c>
      <c r="AE172" s="76"/>
      <c r="AF172" s="78"/>
      <c r="AG172" s="78"/>
      <c r="AH172" s="78"/>
      <c r="AI172" s="78"/>
      <c r="AJ172" s="78"/>
      <c r="AK172" s="78"/>
      <c r="AL172" s="78"/>
    </row>
    <row r="173" ht="13.5" customHeight="1">
      <c r="A173" s="20">
        <v>168.0</v>
      </c>
      <c r="B173" s="20" t="s">
        <v>63</v>
      </c>
      <c r="C173" s="20" t="s">
        <v>90</v>
      </c>
      <c r="D173" s="67">
        <v>3.0</v>
      </c>
      <c r="E173" s="364" t="s">
        <v>742</v>
      </c>
      <c r="F173" s="365" t="s">
        <v>531</v>
      </c>
      <c r="G173" s="365" t="s">
        <v>185</v>
      </c>
      <c r="H173" s="365" t="s">
        <v>63</v>
      </c>
      <c r="I173" s="365" t="s">
        <v>759</v>
      </c>
      <c r="J173" s="366" t="s">
        <v>801</v>
      </c>
      <c r="K173" s="70">
        <v>563.0</v>
      </c>
      <c r="L173" s="70">
        <v>563.0</v>
      </c>
      <c r="M173" s="71">
        <f t="shared" si="1"/>
        <v>1</v>
      </c>
      <c r="N173" s="70">
        <v>0.0</v>
      </c>
      <c r="O173" s="72">
        <f t="shared" si="2"/>
        <v>0</v>
      </c>
      <c r="P173" s="69">
        <v>1.0</v>
      </c>
      <c r="Q173" s="69">
        <v>0.0</v>
      </c>
      <c r="R173" s="72">
        <f t="shared" si="18"/>
        <v>0</v>
      </c>
      <c r="S173" s="69" t="s">
        <v>573</v>
      </c>
      <c r="T173" s="69">
        <v>1.0</v>
      </c>
      <c r="U173" s="69" t="s">
        <v>799</v>
      </c>
      <c r="V173" s="69" t="s">
        <v>800</v>
      </c>
      <c r="W173" s="76"/>
      <c r="X173" s="73">
        <f t="shared" si="19"/>
        <v>3.839072622</v>
      </c>
      <c r="Y173" s="73">
        <f>IF(K173="","",IF(THAM_SO!$B$7="Ưu tiên tỷ lệ trực tuyến thấp",(1-M173)*100,M173*100))</f>
        <v>0</v>
      </c>
      <c r="Z173" s="73">
        <f t="shared" si="15"/>
        <v>0</v>
      </c>
      <c r="AA173" s="73">
        <f t="shared" si="16"/>
        <v>0</v>
      </c>
      <c r="AB173" s="73">
        <f t="shared" si="17"/>
        <v>20</v>
      </c>
      <c r="AC173" s="73">
        <f>IF(K173="","",X173*THAM_SO!$B$2+Y173*THAM_SO!$B$3+Z173*THAM_SO!$B$4+AA173*THAM_SO!$B$5+AB173*THAM_SO!$B$6)</f>
        <v>3.343675418</v>
      </c>
      <c r="AD173" s="75">
        <f t="shared" si="8"/>
        <v>301</v>
      </c>
      <c r="AE173" s="76"/>
      <c r="AF173" s="78"/>
      <c r="AG173" s="78"/>
      <c r="AH173" s="78"/>
      <c r="AI173" s="78"/>
      <c r="AJ173" s="78"/>
      <c r="AK173" s="78"/>
      <c r="AL173" s="78"/>
    </row>
    <row r="174" ht="13.5" customHeight="1">
      <c r="A174" s="20">
        <v>169.0</v>
      </c>
      <c r="B174" s="20" t="s">
        <v>63</v>
      </c>
      <c r="C174" s="20" t="s">
        <v>90</v>
      </c>
      <c r="D174" s="67">
        <v>4.0</v>
      </c>
      <c r="E174" s="360" t="s">
        <v>529</v>
      </c>
      <c r="F174" s="367" t="s">
        <v>353</v>
      </c>
      <c r="G174" s="367" t="s">
        <v>185</v>
      </c>
      <c r="H174" s="367" t="s">
        <v>63</v>
      </c>
      <c r="I174" s="367" t="s">
        <v>759</v>
      </c>
      <c r="J174" s="368" t="s">
        <v>802</v>
      </c>
      <c r="K174" s="70">
        <v>427.0</v>
      </c>
      <c r="L174" s="70">
        <v>427.0</v>
      </c>
      <c r="M174" s="71">
        <f t="shared" si="1"/>
        <v>1</v>
      </c>
      <c r="N174" s="70">
        <v>0.0</v>
      </c>
      <c r="O174" s="72">
        <f t="shared" si="2"/>
        <v>0</v>
      </c>
      <c r="P174" s="69">
        <v>1.0</v>
      </c>
      <c r="Q174" s="69">
        <v>0.0</v>
      </c>
      <c r="R174" s="72">
        <f t="shared" si="18"/>
        <v>0</v>
      </c>
      <c r="S174" s="69" t="s">
        <v>573</v>
      </c>
      <c r="T174" s="69">
        <v>1.0</v>
      </c>
      <c r="U174" s="69" t="s">
        <v>799</v>
      </c>
      <c r="V174" s="69" t="s">
        <v>800</v>
      </c>
      <c r="W174" s="69" t="s">
        <v>803</v>
      </c>
      <c r="X174" s="73">
        <f t="shared" si="19"/>
        <v>2.911694511</v>
      </c>
      <c r="Y174" s="73">
        <f>IF(K174="","",IF(THAM_SO!$B$7="Ưu tiên tỷ lệ trực tuyến thấp",(1-M174)*100,M174*100))</f>
        <v>0</v>
      </c>
      <c r="Z174" s="73">
        <f t="shared" si="15"/>
        <v>0</v>
      </c>
      <c r="AA174" s="73">
        <f t="shared" si="16"/>
        <v>0</v>
      </c>
      <c r="AB174" s="73">
        <f t="shared" si="17"/>
        <v>20</v>
      </c>
      <c r="AC174" s="73">
        <f>IF(K174="","",X174*THAM_SO!$B$2+Y174*THAM_SO!$B$3+Z174*THAM_SO!$B$4+AA174*THAM_SO!$B$5+AB174*THAM_SO!$B$6)</f>
        <v>3.019093079</v>
      </c>
      <c r="AD174" s="75">
        <f t="shared" si="8"/>
        <v>317</v>
      </c>
      <c r="AE174" s="76"/>
      <c r="AF174" s="78"/>
      <c r="AG174" s="78"/>
      <c r="AH174" s="78"/>
      <c r="AI174" s="78"/>
      <c r="AJ174" s="78"/>
      <c r="AK174" s="78"/>
      <c r="AL174" s="78"/>
    </row>
    <row r="175" ht="13.5" customHeight="1">
      <c r="A175" s="20">
        <v>170.0</v>
      </c>
      <c r="B175" s="20" t="s">
        <v>63</v>
      </c>
      <c r="C175" s="20" t="s">
        <v>90</v>
      </c>
      <c r="D175" s="67">
        <v>5.0</v>
      </c>
      <c r="E175" s="68" t="s">
        <v>512</v>
      </c>
      <c r="F175" s="369" t="s">
        <v>331</v>
      </c>
      <c r="G175" s="69" t="s">
        <v>243</v>
      </c>
      <c r="H175" s="69" t="s">
        <v>63</v>
      </c>
      <c r="I175" s="69" t="s">
        <v>804</v>
      </c>
      <c r="J175" s="237" t="s">
        <v>805</v>
      </c>
      <c r="K175" s="70">
        <v>1382.0</v>
      </c>
      <c r="L175" s="70">
        <v>1382.0</v>
      </c>
      <c r="M175" s="71">
        <f t="shared" si="1"/>
        <v>1</v>
      </c>
      <c r="N175" s="70">
        <v>0.0</v>
      </c>
      <c r="O175" s="72">
        <f t="shared" si="2"/>
        <v>0</v>
      </c>
      <c r="P175" s="69">
        <v>1.0</v>
      </c>
      <c r="Q175" s="69">
        <v>0.0</v>
      </c>
      <c r="R175" s="72">
        <f t="shared" si="18"/>
        <v>0</v>
      </c>
      <c r="S175" s="69" t="s">
        <v>573</v>
      </c>
      <c r="T175" s="69">
        <v>1.0</v>
      </c>
      <c r="U175" s="367" t="s">
        <v>786</v>
      </c>
      <c r="V175" s="367" t="s">
        <v>441</v>
      </c>
      <c r="W175" s="69" t="s">
        <v>803</v>
      </c>
      <c r="X175" s="73">
        <f t="shared" si="19"/>
        <v>9.423798159</v>
      </c>
      <c r="Y175" s="73">
        <f>IF(K175="","",IF(THAM_SO!$B$7="Ưu tiên tỷ lệ trực tuyến thấp",(1-M175)*100,M175*100))</f>
        <v>0</v>
      </c>
      <c r="Z175" s="73">
        <f t="shared" si="15"/>
        <v>0</v>
      </c>
      <c r="AA175" s="73">
        <f t="shared" si="16"/>
        <v>0</v>
      </c>
      <c r="AB175" s="73">
        <f t="shared" si="17"/>
        <v>20</v>
      </c>
      <c r="AC175" s="73">
        <f>IF(K175="","",X175*THAM_SO!$B$2+Y175*THAM_SO!$B$3+Z175*THAM_SO!$B$4+AA175*THAM_SO!$B$5+AB175*THAM_SO!$B$6)</f>
        <v>5.298329356</v>
      </c>
      <c r="AD175" s="75">
        <f t="shared" si="8"/>
        <v>245</v>
      </c>
      <c r="AE175" s="76"/>
      <c r="AF175" s="78"/>
      <c r="AG175" s="78"/>
      <c r="AH175" s="78"/>
      <c r="AI175" s="78"/>
      <c r="AJ175" s="78"/>
      <c r="AK175" s="78"/>
      <c r="AL175" s="78"/>
    </row>
    <row r="176" ht="13.5" customHeight="1">
      <c r="A176" s="20">
        <v>171.0</v>
      </c>
      <c r="B176" s="20" t="s">
        <v>63</v>
      </c>
      <c r="C176" s="20" t="s">
        <v>91</v>
      </c>
      <c r="D176" s="67">
        <v>1.0</v>
      </c>
      <c r="E176" s="370" t="s">
        <v>512</v>
      </c>
      <c r="F176" s="371" t="s">
        <v>331</v>
      </c>
      <c r="G176" s="69" t="s">
        <v>243</v>
      </c>
      <c r="H176" s="69" t="s">
        <v>63</v>
      </c>
      <c r="I176" s="69" t="s">
        <v>806</v>
      </c>
      <c r="J176" s="291" t="s">
        <v>807</v>
      </c>
      <c r="K176" s="70">
        <v>1700.0</v>
      </c>
      <c r="L176" s="70">
        <v>1700.0</v>
      </c>
      <c r="M176" s="71">
        <f t="shared" si="1"/>
        <v>1</v>
      </c>
      <c r="N176" s="70">
        <v>0.0</v>
      </c>
      <c r="O176" s="72">
        <f t="shared" si="2"/>
        <v>0</v>
      </c>
      <c r="P176" s="69">
        <v>1.0</v>
      </c>
      <c r="Q176" s="69">
        <v>1.0</v>
      </c>
      <c r="R176" s="72">
        <f t="shared" si="18"/>
        <v>1</v>
      </c>
      <c r="S176" s="76"/>
      <c r="T176" s="69">
        <v>1.0</v>
      </c>
      <c r="U176" s="367" t="s">
        <v>786</v>
      </c>
      <c r="V176" s="367" t="s">
        <v>441</v>
      </c>
      <c r="W176" s="69" t="s">
        <v>803</v>
      </c>
      <c r="X176" s="73">
        <f t="shared" si="19"/>
        <v>11.59222639</v>
      </c>
      <c r="Y176" s="73">
        <f>IF(K176="","",IF(THAM_SO!$B$7="Ưu tiên tỷ lệ trực tuyến thấp",(1-M176)*100,M176*100))</f>
        <v>0</v>
      </c>
      <c r="Z176" s="73">
        <f t="shared" si="15"/>
        <v>100</v>
      </c>
      <c r="AA176" s="73">
        <f t="shared" si="16"/>
        <v>0</v>
      </c>
      <c r="AB176" s="73">
        <f t="shared" si="17"/>
        <v>20</v>
      </c>
      <c r="AC176" s="73">
        <f>IF(K176="","",X176*THAM_SO!$B$2+Y176*THAM_SO!$B$3+Z176*THAM_SO!$B$4+AA176*THAM_SO!$B$5+AB176*THAM_SO!$B$6)</f>
        <v>36.05727924</v>
      </c>
      <c r="AD176" s="75">
        <f t="shared" si="8"/>
        <v>25</v>
      </c>
      <c r="AE176" s="76"/>
      <c r="AF176" s="78"/>
      <c r="AG176" s="78"/>
      <c r="AH176" s="78"/>
      <c r="AI176" s="78"/>
      <c r="AJ176" s="78"/>
      <c r="AK176" s="78"/>
      <c r="AL176" s="78"/>
    </row>
    <row r="177" ht="13.5" customHeight="1">
      <c r="A177" s="20">
        <v>172.0</v>
      </c>
      <c r="B177" s="20" t="s">
        <v>63</v>
      </c>
      <c r="C177" s="20" t="s">
        <v>91</v>
      </c>
      <c r="D177" s="67">
        <v>2.0</v>
      </c>
      <c r="E177" s="372" t="s">
        <v>513</v>
      </c>
      <c r="F177" s="373" t="s">
        <v>537</v>
      </c>
      <c r="G177" s="69" t="s">
        <v>808</v>
      </c>
      <c r="H177" s="69" t="s">
        <v>63</v>
      </c>
      <c r="I177" s="69" t="s">
        <v>809</v>
      </c>
      <c r="J177" s="291" t="s">
        <v>807</v>
      </c>
      <c r="K177" s="70">
        <v>2840.0</v>
      </c>
      <c r="L177" s="70">
        <v>2840.0</v>
      </c>
      <c r="M177" s="71">
        <f t="shared" si="1"/>
        <v>1</v>
      </c>
      <c r="N177" s="70">
        <v>0.0</v>
      </c>
      <c r="O177" s="72">
        <f t="shared" si="2"/>
        <v>0</v>
      </c>
      <c r="P177" s="69">
        <v>1.0</v>
      </c>
      <c r="Q177" s="69">
        <v>1.0</v>
      </c>
      <c r="R177" s="72">
        <f t="shared" si="18"/>
        <v>1</v>
      </c>
      <c r="S177" s="76"/>
      <c r="T177" s="69">
        <v>2.0</v>
      </c>
      <c r="U177" s="69" t="s">
        <v>799</v>
      </c>
      <c r="V177" s="69" t="s">
        <v>810</v>
      </c>
      <c r="W177" s="69" t="s">
        <v>649</v>
      </c>
      <c r="X177" s="73">
        <f t="shared" si="19"/>
        <v>19.36583703</v>
      </c>
      <c r="Y177" s="73">
        <f>IF(K177="","",IF(THAM_SO!$B$7="Ưu tiên tỷ lệ trực tuyến thấp",(1-M177)*100,M177*100))</f>
        <v>0</v>
      </c>
      <c r="Z177" s="73">
        <f t="shared" si="15"/>
        <v>100</v>
      </c>
      <c r="AA177" s="73">
        <f t="shared" si="16"/>
        <v>0</v>
      </c>
      <c r="AB177" s="73">
        <f t="shared" si="17"/>
        <v>40</v>
      </c>
      <c r="AC177" s="73">
        <f>IF(K177="","",X177*THAM_SO!$B$2+Y177*THAM_SO!$B$3+Z177*THAM_SO!$B$4+AA177*THAM_SO!$B$5+AB177*THAM_SO!$B$6)</f>
        <v>40.77804296</v>
      </c>
      <c r="AD177" s="75">
        <f t="shared" si="8"/>
        <v>11</v>
      </c>
      <c r="AE177" s="76"/>
      <c r="AF177" s="78"/>
      <c r="AG177" s="78"/>
      <c r="AH177" s="78"/>
      <c r="AI177" s="78"/>
      <c r="AJ177" s="78"/>
      <c r="AK177" s="78"/>
      <c r="AL177" s="78"/>
    </row>
    <row r="178" ht="13.5" customHeight="1">
      <c r="A178" s="20">
        <v>173.0</v>
      </c>
      <c r="B178" s="20" t="s">
        <v>63</v>
      </c>
      <c r="C178" s="20" t="s">
        <v>91</v>
      </c>
      <c r="D178" s="67">
        <v>3.0</v>
      </c>
      <c r="E178" s="370" t="s">
        <v>529</v>
      </c>
      <c r="F178" s="374" t="s">
        <v>353</v>
      </c>
      <c r="G178" s="69" t="s">
        <v>808</v>
      </c>
      <c r="H178" s="69" t="s">
        <v>63</v>
      </c>
      <c r="I178" s="69" t="s">
        <v>811</v>
      </c>
      <c r="J178" s="291" t="s">
        <v>807</v>
      </c>
      <c r="K178" s="70">
        <v>269.0</v>
      </c>
      <c r="L178" s="70">
        <v>269.0</v>
      </c>
      <c r="M178" s="71">
        <f t="shared" si="1"/>
        <v>1</v>
      </c>
      <c r="N178" s="70">
        <v>0.0</v>
      </c>
      <c r="O178" s="72">
        <f t="shared" si="2"/>
        <v>0</v>
      </c>
      <c r="P178" s="69">
        <v>2.0</v>
      </c>
      <c r="Q178" s="69">
        <v>2.0</v>
      </c>
      <c r="R178" s="72">
        <f t="shared" si="18"/>
        <v>1</v>
      </c>
      <c r="S178" s="76"/>
      <c r="T178" s="69">
        <v>2.0</v>
      </c>
      <c r="U178" s="69" t="s">
        <v>799</v>
      </c>
      <c r="V178" s="69" t="s">
        <v>810</v>
      </c>
      <c r="W178" s="69" t="s">
        <v>649</v>
      </c>
      <c r="X178" s="73">
        <f t="shared" si="19"/>
        <v>1.834299352</v>
      </c>
      <c r="Y178" s="73">
        <f>IF(K178="","",IF(THAM_SO!$B$7="Ưu tiên tỷ lệ trực tuyến thấp",(1-M178)*100,M178*100))</f>
        <v>0</v>
      </c>
      <c r="Z178" s="73">
        <f t="shared" si="15"/>
        <v>100</v>
      </c>
      <c r="AA178" s="73">
        <f t="shared" si="16"/>
        <v>0</v>
      </c>
      <c r="AB178" s="73">
        <f t="shared" si="17"/>
        <v>40</v>
      </c>
      <c r="AC178" s="73">
        <f>IF(K178="","",X178*THAM_SO!$B$2+Y178*THAM_SO!$B$3+Z178*THAM_SO!$B$4+AA178*THAM_SO!$B$5+AB178*THAM_SO!$B$6)</f>
        <v>34.64200477</v>
      </c>
      <c r="AD178" s="75">
        <f t="shared" si="8"/>
        <v>33</v>
      </c>
      <c r="AE178" s="76"/>
      <c r="AF178" s="78"/>
      <c r="AG178" s="78"/>
      <c r="AH178" s="78"/>
      <c r="AI178" s="78"/>
      <c r="AJ178" s="78"/>
      <c r="AK178" s="78"/>
      <c r="AL178" s="78"/>
    </row>
    <row r="179" ht="13.5" customHeight="1">
      <c r="A179" s="20">
        <v>174.0</v>
      </c>
      <c r="B179" s="20" t="s">
        <v>63</v>
      </c>
      <c r="C179" s="20" t="s">
        <v>91</v>
      </c>
      <c r="D179" s="67">
        <v>4.0</v>
      </c>
      <c r="E179" s="375" t="s">
        <v>528</v>
      </c>
      <c r="F179" s="374" t="s">
        <v>511</v>
      </c>
      <c r="G179" s="69" t="s">
        <v>808</v>
      </c>
      <c r="H179" s="69" t="s">
        <v>63</v>
      </c>
      <c r="I179" s="69" t="s">
        <v>812</v>
      </c>
      <c r="J179" s="291" t="s">
        <v>807</v>
      </c>
      <c r="K179" s="70">
        <v>394.0</v>
      </c>
      <c r="L179" s="70">
        <v>394.0</v>
      </c>
      <c r="M179" s="71">
        <f t="shared" si="1"/>
        <v>1</v>
      </c>
      <c r="N179" s="70">
        <v>0.0</v>
      </c>
      <c r="O179" s="72">
        <f t="shared" si="2"/>
        <v>0</v>
      </c>
      <c r="P179" s="69">
        <v>2.0</v>
      </c>
      <c r="Q179" s="69">
        <v>2.0</v>
      </c>
      <c r="R179" s="72">
        <f t="shared" si="18"/>
        <v>1</v>
      </c>
      <c r="S179" s="76"/>
      <c r="T179" s="69">
        <v>2.0</v>
      </c>
      <c r="U179" s="69" t="s">
        <v>799</v>
      </c>
      <c r="V179" s="69" t="s">
        <v>810</v>
      </c>
      <c r="W179" s="69" t="s">
        <v>649</v>
      </c>
      <c r="X179" s="73">
        <f t="shared" si="19"/>
        <v>2.68666894</v>
      </c>
      <c r="Y179" s="73">
        <f>IF(K179="","",IF(THAM_SO!$B$7="Ưu tiên tỷ lệ trực tuyến thấp",(1-M179)*100,M179*100))</f>
        <v>0</v>
      </c>
      <c r="Z179" s="73">
        <f t="shared" si="15"/>
        <v>100</v>
      </c>
      <c r="AA179" s="73">
        <f t="shared" si="16"/>
        <v>0</v>
      </c>
      <c r="AB179" s="73">
        <f t="shared" si="17"/>
        <v>40</v>
      </c>
      <c r="AC179" s="73">
        <f>IF(K179="","",X179*THAM_SO!$B$2+Y179*THAM_SO!$B$3+Z179*THAM_SO!$B$4+AA179*THAM_SO!$B$5+AB179*THAM_SO!$B$6)</f>
        <v>34.94033413</v>
      </c>
      <c r="AD179" s="75">
        <f t="shared" si="8"/>
        <v>32</v>
      </c>
      <c r="AE179" s="76"/>
      <c r="AF179" s="78"/>
      <c r="AG179" s="78"/>
      <c r="AH179" s="78"/>
      <c r="AI179" s="78"/>
      <c r="AJ179" s="78"/>
      <c r="AK179" s="78"/>
      <c r="AL179" s="78"/>
    </row>
    <row r="180" ht="13.5" customHeight="1">
      <c r="A180" s="20">
        <v>175.0</v>
      </c>
      <c r="B180" s="20" t="s">
        <v>63</v>
      </c>
      <c r="C180" s="20" t="s">
        <v>91</v>
      </c>
      <c r="D180" s="67">
        <v>5.0</v>
      </c>
      <c r="E180" s="376" t="s">
        <v>646</v>
      </c>
      <c r="F180" s="77" t="s">
        <v>205</v>
      </c>
      <c r="G180" s="69" t="s">
        <v>206</v>
      </c>
      <c r="H180" s="69" t="s">
        <v>63</v>
      </c>
      <c r="I180" s="69" t="s">
        <v>813</v>
      </c>
      <c r="J180" s="377" t="s">
        <v>814</v>
      </c>
      <c r="K180" s="70">
        <v>236.0</v>
      </c>
      <c r="L180" s="70">
        <v>236.0</v>
      </c>
      <c r="M180" s="71">
        <f t="shared" si="1"/>
        <v>1</v>
      </c>
      <c r="N180" s="70">
        <v>0.0</v>
      </c>
      <c r="O180" s="72">
        <f t="shared" si="2"/>
        <v>0</v>
      </c>
      <c r="P180" s="69">
        <v>2.0</v>
      </c>
      <c r="Q180" s="69">
        <v>2.0</v>
      </c>
      <c r="R180" s="72">
        <f t="shared" si="18"/>
        <v>1</v>
      </c>
      <c r="S180" s="76"/>
      <c r="T180" s="69">
        <v>2.0</v>
      </c>
      <c r="U180" s="69" t="s">
        <v>647</v>
      </c>
      <c r="V180" s="69" t="s">
        <v>648</v>
      </c>
      <c r="W180" s="69" t="s">
        <v>649</v>
      </c>
      <c r="X180" s="73">
        <f t="shared" si="19"/>
        <v>1.609273781</v>
      </c>
      <c r="Y180" s="73">
        <f>IF(K180="","",IF(THAM_SO!$B$7="Ưu tiên tỷ lệ trực tuyến thấp",(1-M180)*100,M180*100))</f>
        <v>0</v>
      </c>
      <c r="Z180" s="73">
        <f t="shared" si="15"/>
        <v>100</v>
      </c>
      <c r="AA180" s="73">
        <f t="shared" si="16"/>
        <v>0</v>
      </c>
      <c r="AB180" s="73">
        <f t="shared" si="17"/>
        <v>40</v>
      </c>
      <c r="AC180" s="73">
        <f>IF(K180="","",X180*THAM_SO!$B$2+Y180*THAM_SO!$B$3+Z180*THAM_SO!$B$4+AA180*THAM_SO!$B$5+AB180*THAM_SO!$B$6)</f>
        <v>34.56324582</v>
      </c>
      <c r="AD180" s="75">
        <f t="shared" si="8"/>
        <v>35</v>
      </c>
      <c r="AE180" s="76"/>
      <c r="AF180" s="78"/>
      <c r="AG180" s="78"/>
      <c r="AH180" s="78"/>
      <c r="AI180" s="78"/>
      <c r="AJ180" s="78"/>
      <c r="AK180" s="78"/>
      <c r="AL180" s="78"/>
    </row>
    <row r="181" ht="13.5" customHeight="1">
      <c r="A181" s="378">
        <v>176.0</v>
      </c>
      <c r="B181" s="378" t="s">
        <v>63</v>
      </c>
      <c r="C181" s="378" t="s">
        <v>92</v>
      </c>
      <c r="D181" s="379">
        <v>1.0</v>
      </c>
      <c r="E181" s="380" t="s">
        <v>512</v>
      </c>
      <c r="F181" s="378" t="s">
        <v>331</v>
      </c>
      <c r="G181" s="69" t="s">
        <v>243</v>
      </c>
      <c r="H181" s="69" t="s">
        <v>63</v>
      </c>
      <c r="I181" s="336" t="s">
        <v>759</v>
      </c>
      <c r="J181" s="381" t="s">
        <v>815</v>
      </c>
      <c r="K181" s="70">
        <v>7781.0</v>
      </c>
      <c r="L181" s="70">
        <v>7781.0</v>
      </c>
      <c r="M181" s="71">
        <f t="shared" si="1"/>
        <v>1</v>
      </c>
      <c r="N181" s="70">
        <v>0.0</v>
      </c>
      <c r="O181" s="72">
        <f t="shared" si="2"/>
        <v>0</v>
      </c>
      <c r="P181" s="69">
        <v>1.0</v>
      </c>
      <c r="Q181" s="69">
        <v>0.0</v>
      </c>
      <c r="R181" s="72">
        <f t="shared" si="18"/>
        <v>0</v>
      </c>
      <c r="S181" s="69" t="s">
        <v>573</v>
      </c>
      <c r="T181" s="69">
        <v>1.0</v>
      </c>
      <c r="U181" s="336" t="s">
        <v>786</v>
      </c>
      <c r="V181" s="336" t="s">
        <v>441</v>
      </c>
      <c r="W181" s="76"/>
      <c r="X181" s="73">
        <f t="shared" si="19"/>
        <v>53.05830208</v>
      </c>
      <c r="Y181" s="73">
        <f>IF(K181="","",IF(THAM_SO!$B$7="Ưu tiên tỷ lệ trực tuyến thấp",(1-M181)*100,M181*100))</f>
        <v>0</v>
      </c>
      <c r="Z181" s="73">
        <f t="shared" si="15"/>
        <v>0</v>
      </c>
      <c r="AA181" s="73">
        <f t="shared" si="16"/>
        <v>0</v>
      </c>
      <c r="AB181" s="73">
        <f t="shared" si="17"/>
        <v>20</v>
      </c>
      <c r="AC181" s="73">
        <f>IF(K181="","",X181*THAM_SO!$B$2+Y181*THAM_SO!$B$3+Z181*THAM_SO!$B$4+AA181*THAM_SO!$B$5+AB181*THAM_SO!$B$6)</f>
        <v>20.57040573</v>
      </c>
      <c r="AD181" s="75">
        <f t="shared" si="8"/>
        <v>117</v>
      </c>
      <c r="AE181" s="76"/>
      <c r="AF181" s="78"/>
      <c r="AG181" s="78"/>
      <c r="AH181" s="78"/>
      <c r="AI181" s="78"/>
      <c r="AJ181" s="78"/>
      <c r="AK181" s="78"/>
      <c r="AL181" s="78"/>
    </row>
    <row r="182" ht="41.25" customHeight="1">
      <c r="A182" s="378">
        <v>177.0</v>
      </c>
      <c r="B182" s="378" t="s">
        <v>63</v>
      </c>
      <c r="C182" s="378" t="s">
        <v>92</v>
      </c>
      <c r="D182" s="379">
        <v>2.0</v>
      </c>
      <c r="E182" s="382" t="s">
        <v>816</v>
      </c>
      <c r="F182" s="383" t="s">
        <v>817</v>
      </c>
      <c r="G182" s="69" t="s">
        <v>243</v>
      </c>
      <c r="H182" s="69" t="s">
        <v>63</v>
      </c>
      <c r="I182" s="336" t="s">
        <v>804</v>
      </c>
      <c r="J182" s="381" t="s">
        <v>818</v>
      </c>
      <c r="K182" s="70">
        <v>584.0</v>
      </c>
      <c r="L182" s="70">
        <v>584.0</v>
      </c>
      <c r="M182" s="71">
        <f t="shared" si="1"/>
        <v>1</v>
      </c>
      <c r="N182" s="70">
        <v>0.0</v>
      </c>
      <c r="O182" s="72">
        <f t="shared" si="2"/>
        <v>0</v>
      </c>
      <c r="P182" s="69">
        <v>2.0</v>
      </c>
      <c r="Q182" s="69">
        <v>0.0</v>
      </c>
      <c r="R182" s="72">
        <f t="shared" si="18"/>
        <v>0</v>
      </c>
      <c r="S182" s="69" t="s">
        <v>545</v>
      </c>
      <c r="T182" s="69">
        <v>1.0</v>
      </c>
      <c r="U182" s="336" t="s">
        <v>786</v>
      </c>
      <c r="V182" s="336" t="s">
        <v>441</v>
      </c>
      <c r="W182" s="76"/>
      <c r="X182" s="73">
        <f t="shared" si="19"/>
        <v>3.982270713</v>
      </c>
      <c r="Y182" s="73">
        <f>IF(K182="","",IF(THAM_SO!$B$7="Ưu tiên tỷ lệ trực tuyến thấp",(1-M182)*100,M182*100))</f>
        <v>0</v>
      </c>
      <c r="Z182" s="73">
        <f t="shared" si="15"/>
        <v>0</v>
      </c>
      <c r="AA182" s="73">
        <f t="shared" si="16"/>
        <v>0</v>
      </c>
      <c r="AB182" s="73">
        <f t="shared" si="17"/>
        <v>20</v>
      </c>
      <c r="AC182" s="73">
        <f>IF(K182="","",X182*THAM_SO!$B$2+Y182*THAM_SO!$B$3+Z182*THAM_SO!$B$4+AA182*THAM_SO!$B$5+AB182*THAM_SO!$B$6)</f>
        <v>3.393794749</v>
      </c>
      <c r="AD182" s="75">
        <f t="shared" si="8"/>
        <v>298</v>
      </c>
      <c r="AE182" s="76"/>
      <c r="AF182" s="78"/>
      <c r="AG182" s="78"/>
      <c r="AH182" s="78"/>
      <c r="AI182" s="78"/>
      <c r="AJ182" s="78"/>
      <c r="AK182" s="78"/>
      <c r="AL182" s="78"/>
    </row>
    <row r="183" ht="43.5" customHeight="1">
      <c r="A183" s="378">
        <v>178.0</v>
      </c>
      <c r="B183" s="378" t="s">
        <v>63</v>
      </c>
      <c r="C183" s="378" t="s">
        <v>92</v>
      </c>
      <c r="D183" s="379">
        <v>3.0</v>
      </c>
      <c r="E183" s="382" t="s">
        <v>819</v>
      </c>
      <c r="F183" s="384" t="s">
        <v>259</v>
      </c>
      <c r="G183" s="385" t="s">
        <v>820</v>
      </c>
      <c r="H183" s="69" t="s">
        <v>63</v>
      </c>
      <c r="I183" s="336" t="s">
        <v>806</v>
      </c>
      <c r="J183" s="381" t="s">
        <v>821</v>
      </c>
      <c r="K183" s="70">
        <v>478.0</v>
      </c>
      <c r="L183" s="70">
        <v>478.0</v>
      </c>
      <c r="M183" s="71">
        <f t="shared" si="1"/>
        <v>1</v>
      </c>
      <c r="N183" s="81"/>
      <c r="O183" s="72">
        <f t="shared" si="2"/>
        <v>0</v>
      </c>
      <c r="P183" s="69">
        <v>2.0</v>
      </c>
      <c r="Q183" s="69">
        <v>0.0</v>
      </c>
      <c r="R183" s="72">
        <f t="shared" si="18"/>
        <v>0</v>
      </c>
      <c r="S183" s="69" t="s">
        <v>545</v>
      </c>
      <c r="T183" s="69">
        <v>1.0</v>
      </c>
      <c r="U183" s="336" t="s">
        <v>786</v>
      </c>
      <c r="V183" s="336" t="s">
        <v>441</v>
      </c>
      <c r="W183" s="76"/>
      <c r="X183" s="73">
        <f t="shared" si="19"/>
        <v>3.259461302</v>
      </c>
      <c r="Y183" s="73">
        <f>IF(K183="","",IF(THAM_SO!$B$7="Ưu tiên tỷ lệ trực tuyến thấp",(1-M183)*100,M183*100))</f>
        <v>0</v>
      </c>
      <c r="Z183" s="73">
        <f t="shared" si="15"/>
        <v>0</v>
      </c>
      <c r="AA183" s="73">
        <f t="shared" si="16"/>
        <v>0</v>
      </c>
      <c r="AB183" s="73">
        <f t="shared" si="17"/>
        <v>20</v>
      </c>
      <c r="AC183" s="73">
        <f>IF(K183="","",X183*THAM_SO!$B$2+Y183*THAM_SO!$B$3+Z183*THAM_SO!$B$4+AA183*THAM_SO!$B$5+AB183*THAM_SO!$B$6)</f>
        <v>3.140811456</v>
      </c>
      <c r="AD183" s="75">
        <f t="shared" si="8"/>
        <v>312</v>
      </c>
      <c r="AE183" s="76"/>
      <c r="AF183" s="78"/>
      <c r="AG183" s="78"/>
      <c r="AH183" s="78"/>
      <c r="AI183" s="78"/>
      <c r="AJ183" s="78"/>
      <c r="AK183" s="78"/>
      <c r="AL183" s="78"/>
    </row>
    <row r="184" ht="13.5" customHeight="1">
      <c r="A184" s="378">
        <v>179.0</v>
      </c>
      <c r="B184" s="378" t="s">
        <v>63</v>
      </c>
      <c r="C184" s="378" t="s">
        <v>92</v>
      </c>
      <c r="D184" s="379">
        <v>4.0</v>
      </c>
      <c r="E184" s="386" t="s">
        <v>513</v>
      </c>
      <c r="F184" s="387" t="s">
        <v>822</v>
      </c>
      <c r="G184" s="69" t="s">
        <v>823</v>
      </c>
      <c r="H184" s="69" t="s">
        <v>63</v>
      </c>
      <c r="I184" s="336" t="s">
        <v>809</v>
      </c>
      <c r="J184" s="381" t="s">
        <v>824</v>
      </c>
      <c r="K184" s="70">
        <v>459.0</v>
      </c>
      <c r="L184" s="70">
        <v>459.0</v>
      </c>
      <c r="M184" s="71">
        <f t="shared" si="1"/>
        <v>1</v>
      </c>
      <c r="N184" s="70">
        <v>0.0</v>
      </c>
      <c r="O184" s="72">
        <f t="shared" si="2"/>
        <v>0</v>
      </c>
      <c r="P184" s="69">
        <v>1.0</v>
      </c>
      <c r="Q184" s="69">
        <v>1.0</v>
      </c>
      <c r="R184" s="72">
        <f t="shared" si="18"/>
        <v>1</v>
      </c>
      <c r="S184" s="69" t="s">
        <v>545</v>
      </c>
      <c r="T184" s="69">
        <v>1.0</v>
      </c>
      <c r="U184" s="69" t="s">
        <v>825</v>
      </c>
      <c r="V184" s="69" t="s">
        <v>826</v>
      </c>
      <c r="W184" s="76"/>
      <c r="X184" s="73">
        <f t="shared" si="19"/>
        <v>3.129901125</v>
      </c>
      <c r="Y184" s="73">
        <f>IF(K184="","",IF(THAM_SO!$B$7="Ưu tiên tỷ lệ trực tuyến thấp",(1-M184)*100,M184*100))</f>
        <v>0</v>
      </c>
      <c r="Z184" s="73">
        <f t="shared" si="15"/>
        <v>100</v>
      </c>
      <c r="AA184" s="73">
        <f t="shared" si="16"/>
        <v>0</v>
      </c>
      <c r="AB184" s="73">
        <f t="shared" si="17"/>
        <v>20</v>
      </c>
      <c r="AC184" s="73">
        <f>IF(K184="","",X184*THAM_SO!$B$2+Y184*THAM_SO!$B$3+Z184*THAM_SO!$B$4+AA184*THAM_SO!$B$5+AB184*THAM_SO!$B$6)</f>
        <v>33.09546539</v>
      </c>
      <c r="AD184" s="75">
        <f t="shared" si="8"/>
        <v>60</v>
      </c>
      <c r="AE184" s="76"/>
      <c r="AF184" s="78"/>
      <c r="AG184" s="78"/>
      <c r="AH184" s="78"/>
      <c r="AI184" s="78"/>
      <c r="AJ184" s="78"/>
      <c r="AK184" s="78"/>
      <c r="AL184" s="78"/>
    </row>
    <row r="185" ht="13.5" customHeight="1">
      <c r="A185" s="378">
        <v>180.0</v>
      </c>
      <c r="B185" s="378" t="s">
        <v>63</v>
      </c>
      <c r="C185" s="378" t="s">
        <v>92</v>
      </c>
      <c r="D185" s="379">
        <v>5.0</v>
      </c>
      <c r="E185" s="388" t="s">
        <v>661</v>
      </c>
      <c r="F185" s="389" t="s">
        <v>827</v>
      </c>
      <c r="G185" s="160" t="s">
        <v>226</v>
      </c>
      <c r="H185" s="160" t="s">
        <v>63</v>
      </c>
      <c r="I185" s="390" t="s">
        <v>811</v>
      </c>
      <c r="J185" s="391" t="s">
        <v>828</v>
      </c>
      <c r="K185" s="238">
        <v>243.0</v>
      </c>
      <c r="L185" s="238">
        <v>243.0</v>
      </c>
      <c r="M185" s="239">
        <f t="shared" si="1"/>
        <v>1</v>
      </c>
      <c r="N185" s="238">
        <v>0.0</v>
      </c>
      <c r="O185" s="240">
        <f t="shared" si="2"/>
        <v>0</v>
      </c>
      <c r="P185" s="160">
        <v>1.0</v>
      </c>
      <c r="Q185" s="160">
        <v>0.0</v>
      </c>
      <c r="R185" s="240">
        <f t="shared" si="18"/>
        <v>0</v>
      </c>
      <c r="S185" s="160" t="s">
        <v>545</v>
      </c>
      <c r="T185" s="160">
        <v>1.0</v>
      </c>
      <c r="U185" s="390" t="s">
        <v>786</v>
      </c>
      <c r="V185" s="390" t="s">
        <v>441</v>
      </c>
      <c r="W185" s="76"/>
      <c r="X185" s="73">
        <f t="shared" si="19"/>
        <v>1.657006478</v>
      </c>
      <c r="Y185" s="73">
        <f>IF(K185="","",IF(THAM_SO!$B$7="Ưu tiên tỷ lệ trực tuyến thấp",(1-M185)*100,M185*100))</f>
        <v>0</v>
      </c>
      <c r="Z185" s="73">
        <f t="shared" si="15"/>
        <v>0</v>
      </c>
      <c r="AA185" s="73">
        <f t="shared" si="16"/>
        <v>0</v>
      </c>
      <c r="AB185" s="73">
        <f t="shared" si="17"/>
        <v>20</v>
      </c>
      <c r="AC185" s="73">
        <f>IF(K185="","",X185*THAM_SO!$B$2+Y185*THAM_SO!$B$3+Z185*THAM_SO!$B$4+AA185*THAM_SO!$B$5+AB185*THAM_SO!$B$6)</f>
        <v>2.579952267</v>
      </c>
      <c r="AD185" s="75">
        <f t="shared" si="8"/>
        <v>350</v>
      </c>
      <c r="AE185" s="76"/>
      <c r="AF185" s="78"/>
      <c r="AG185" s="78"/>
      <c r="AH185" s="78"/>
      <c r="AI185" s="78"/>
      <c r="AJ185" s="78"/>
      <c r="AK185" s="78"/>
      <c r="AL185" s="78"/>
    </row>
    <row r="186" ht="13.5" customHeight="1">
      <c r="A186" s="392">
        <v>181.0</v>
      </c>
      <c r="B186" s="392" t="s">
        <v>63</v>
      </c>
      <c r="C186" s="392" t="s">
        <v>93</v>
      </c>
      <c r="D186" s="393">
        <v>1.0</v>
      </c>
      <c r="E186" s="394" t="s">
        <v>613</v>
      </c>
      <c r="F186" s="292" t="s">
        <v>331</v>
      </c>
      <c r="G186" s="292" t="s">
        <v>243</v>
      </c>
      <c r="H186" s="292" t="s">
        <v>63</v>
      </c>
      <c r="I186" s="292" t="s">
        <v>759</v>
      </c>
      <c r="J186" s="395" t="s">
        <v>829</v>
      </c>
      <c r="K186" s="396">
        <v>2329.0</v>
      </c>
      <c r="L186" s="396">
        <v>2327.0</v>
      </c>
      <c r="M186" s="397">
        <f t="shared" si="1"/>
        <v>0.9991412623</v>
      </c>
      <c r="N186" s="396">
        <v>0.0</v>
      </c>
      <c r="O186" s="398">
        <f t="shared" si="2"/>
        <v>0</v>
      </c>
      <c r="P186" s="292">
        <v>1.0</v>
      </c>
      <c r="Q186" s="292">
        <v>1.0</v>
      </c>
      <c r="R186" s="398">
        <f t="shared" si="18"/>
        <v>1</v>
      </c>
      <c r="S186" s="292" t="s">
        <v>545</v>
      </c>
      <c r="T186" s="292">
        <v>1.0</v>
      </c>
      <c r="U186" s="292" t="s">
        <v>673</v>
      </c>
      <c r="V186" s="292" t="s">
        <v>830</v>
      </c>
      <c r="W186" s="256"/>
      <c r="X186" s="73">
        <f t="shared" si="19"/>
        <v>15.88135015</v>
      </c>
      <c r="Y186" s="73">
        <f>IF(K186="","",IF(THAM_SO!$B$7="Ưu tiên tỷ lệ trực tuyến thấp",(1-M186)*100,M186*100))</f>
        <v>0.08587376556</v>
      </c>
      <c r="Z186" s="73">
        <f t="shared" si="15"/>
        <v>100</v>
      </c>
      <c r="AA186" s="73">
        <f t="shared" si="16"/>
        <v>0</v>
      </c>
      <c r="AB186" s="73">
        <f t="shared" si="17"/>
        <v>20</v>
      </c>
      <c r="AC186" s="73">
        <f>IF(K186="","",X186*THAM_SO!$B$2+Y186*THAM_SO!$B$3+Z186*THAM_SO!$B$4+AA186*THAM_SO!$B$5+AB186*THAM_SO!$B$6)</f>
        <v>37.57135362</v>
      </c>
      <c r="AD186" s="75">
        <f t="shared" si="8"/>
        <v>20</v>
      </c>
      <c r="AE186" s="76"/>
      <c r="AF186" s="78"/>
      <c r="AG186" s="78"/>
      <c r="AH186" s="78"/>
      <c r="AI186" s="78"/>
      <c r="AJ186" s="78"/>
      <c r="AK186" s="78"/>
      <c r="AL186" s="78"/>
    </row>
    <row r="187" ht="13.5" customHeight="1">
      <c r="A187" s="392">
        <v>182.0</v>
      </c>
      <c r="B187" s="392" t="s">
        <v>63</v>
      </c>
      <c r="C187" s="392" t="s">
        <v>93</v>
      </c>
      <c r="D187" s="393">
        <v>2.0</v>
      </c>
      <c r="E187" s="394" t="s">
        <v>536</v>
      </c>
      <c r="F187" s="292" t="s">
        <v>650</v>
      </c>
      <c r="G187" s="292" t="s">
        <v>823</v>
      </c>
      <c r="H187" s="292" t="s">
        <v>63</v>
      </c>
      <c r="I187" s="292" t="s">
        <v>759</v>
      </c>
      <c r="J187" s="395" t="s">
        <v>831</v>
      </c>
      <c r="K187" s="396">
        <v>1888.0</v>
      </c>
      <c r="L187" s="396">
        <v>1888.0</v>
      </c>
      <c r="M187" s="397">
        <f t="shared" si="1"/>
        <v>1</v>
      </c>
      <c r="N187" s="396">
        <v>0.0</v>
      </c>
      <c r="O187" s="398">
        <f t="shared" si="2"/>
        <v>0</v>
      </c>
      <c r="P187" s="292">
        <v>2.0</v>
      </c>
      <c r="Q187" s="292">
        <v>2.0</v>
      </c>
      <c r="R187" s="398">
        <f t="shared" si="18"/>
        <v>1</v>
      </c>
      <c r="S187" s="292" t="s">
        <v>545</v>
      </c>
      <c r="T187" s="292">
        <v>1.0</v>
      </c>
      <c r="U187" s="292" t="s">
        <v>673</v>
      </c>
      <c r="V187" s="292" t="s">
        <v>830</v>
      </c>
      <c r="W187" s="256"/>
      <c r="X187" s="73">
        <f t="shared" si="19"/>
        <v>12.87419025</v>
      </c>
      <c r="Y187" s="73">
        <f>IF(K187="","",IF(THAM_SO!$B$7="Ưu tiên tỷ lệ trực tuyến thấp",(1-M187)*100,M187*100))</f>
        <v>0</v>
      </c>
      <c r="Z187" s="73">
        <f t="shared" si="15"/>
        <v>100</v>
      </c>
      <c r="AA187" s="73">
        <f t="shared" si="16"/>
        <v>0</v>
      </c>
      <c r="AB187" s="73">
        <f t="shared" si="17"/>
        <v>20</v>
      </c>
      <c r="AC187" s="73">
        <f>IF(K187="","",X187*THAM_SO!$B$2+Y187*THAM_SO!$B$3+Z187*THAM_SO!$B$4+AA187*THAM_SO!$B$5+AB187*THAM_SO!$B$6)</f>
        <v>36.50596659</v>
      </c>
      <c r="AD187" s="75">
        <f t="shared" si="8"/>
        <v>24</v>
      </c>
      <c r="AE187" s="76"/>
      <c r="AF187" s="78"/>
      <c r="AG187" s="78"/>
      <c r="AH187" s="78"/>
      <c r="AI187" s="78"/>
      <c r="AJ187" s="78"/>
      <c r="AK187" s="78"/>
      <c r="AL187" s="78"/>
    </row>
    <row r="188" ht="13.5" customHeight="1">
      <c r="A188" s="392">
        <v>183.0</v>
      </c>
      <c r="B188" s="392" t="s">
        <v>63</v>
      </c>
      <c r="C188" s="392" t="s">
        <v>93</v>
      </c>
      <c r="D188" s="393">
        <v>3.0</v>
      </c>
      <c r="E188" s="394" t="s">
        <v>520</v>
      </c>
      <c r="F188" s="292" t="s">
        <v>259</v>
      </c>
      <c r="G188" s="292" t="s">
        <v>462</v>
      </c>
      <c r="H188" s="292" t="s">
        <v>63</v>
      </c>
      <c r="I188" s="292" t="s">
        <v>759</v>
      </c>
      <c r="J188" s="395" t="s">
        <v>832</v>
      </c>
      <c r="K188" s="396">
        <v>474.0</v>
      </c>
      <c r="L188" s="396">
        <v>474.0</v>
      </c>
      <c r="M188" s="397">
        <f t="shared" si="1"/>
        <v>1</v>
      </c>
      <c r="N188" s="396">
        <v>0.0</v>
      </c>
      <c r="O188" s="398">
        <f t="shared" si="2"/>
        <v>0</v>
      </c>
      <c r="P188" s="292">
        <v>5.0</v>
      </c>
      <c r="Q188" s="292">
        <v>5.0</v>
      </c>
      <c r="R188" s="398">
        <f t="shared" si="18"/>
        <v>1</v>
      </c>
      <c r="S188" s="292" t="s">
        <v>833</v>
      </c>
      <c r="T188" s="292">
        <v>1.0</v>
      </c>
      <c r="U188" s="292" t="s">
        <v>834</v>
      </c>
      <c r="V188" s="292" t="s">
        <v>835</v>
      </c>
      <c r="W188" s="256"/>
      <c r="X188" s="73">
        <f t="shared" si="19"/>
        <v>3.232185476</v>
      </c>
      <c r="Y188" s="73">
        <f>IF(K188="","",IF(THAM_SO!$B$7="Ưu tiên tỷ lệ trực tuyến thấp",(1-M188)*100,M188*100))</f>
        <v>0</v>
      </c>
      <c r="Z188" s="73">
        <f t="shared" si="15"/>
        <v>100</v>
      </c>
      <c r="AA188" s="73">
        <f t="shared" si="16"/>
        <v>0</v>
      </c>
      <c r="AB188" s="73">
        <f t="shared" si="17"/>
        <v>20</v>
      </c>
      <c r="AC188" s="73">
        <f>IF(K188="","",X188*THAM_SO!$B$2+Y188*THAM_SO!$B$3+Z188*THAM_SO!$B$4+AA188*THAM_SO!$B$5+AB188*THAM_SO!$B$6)</f>
        <v>33.13126492</v>
      </c>
      <c r="AD188" s="75">
        <f t="shared" si="8"/>
        <v>59</v>
      </c>
      <c r="AE188" s="76"/>
      <c r="AF188" s="78"/>
      <c r="AG188" s="78"/>
      <c r="AH188" s="78"/>
      <c r="AI188" s="78"/>
      <c r="AJ188" s="78"/>
      <c r="AK188" s="78"/>
      <c r="AL188" s="78"/>
    </row>
    <row r="189" ht="13.5" customHeight="1">
      <c r="A189" s="392">
        <v>184.0</v>
      </c>
      <c r="B189" s="392" t="s">
        <v>63</v>
      </c>
      <c r="C189" s="392" t="s">
        <v>93</v>
      </c>
      <c r="D189" s="393">
        <v>4.0</v>
      </c>
      <c r="E189" s="394" t="s">
        <v>635</v>
      </c>
      <c r="F189" s="292" t="s">
        <v>351</v>
      </c>
      <c r="G189" s="292" t="s">
        <v>185</v>
      </c>
      <c r="H189" s="292" t="s">
        <v>63</v>
      </c>
      <c r="I189" s="292" t="s">
        <v>759</v>
      </c>
      <c r="J189" s="395" t="s">
        <v>836</v>
      </c>
      <c r="K189" s="396">
        <v>456.0</v>
      </c>
      <c r="L189" s="396">
        <v>456.0</v>
      </c>
      <c r="M189" s="397">
        <f t="shared" si="1"/>
        <v>1</v>
      </c>
      <c r="N189" s="396">
        <v>0.0</v>
      </c>
      <c r="O189" s="398">
        <f t="shared" si="2"/>
        <v>0</v>
      </c>
      <c r="P189" s="292">
        <v>3.0</v>
      </c>
      <c r="Q189" s="292">
        <v>3.0</v>
      </c>
      <c r="R189" s="398">
        <f t="shared" si="18"/>
        <v>1</v>
      </c>
      <c r="S189" s="292" t="s">
        <v>545</v>
      </c>
      <c r="T189" s="292">
        <v>1.0</v>
      </c>
      <c r="U189" s="292" t="s">
        <v>673</v>
      </c>
      <c r="V189" s="292" t="s">
        <v>830</v>
      </c>
      <c r="W189" s="256"/>
      <c r="X189" s="73">
        <f t="shared" si="19"/>
        <v>3.109444255</v>
      </c>
      <c r="Y189" s="73">
        <f>IF(K189="","",IF(THAM_SO!$B$7="Ưu tiên tỷ lệ trực tuyến thấp",(1-M189)*100,M189*100))</f>
        <v>0</v>
      </c>
      <c r="Z189" s="73">
        <f t="shared" si="15"/>
        <v>100</v>
      </c>
      <c r="AA189" s="73">
        <f t="shared" si="16"/>
        <v>0</v>
      </c>
      <c r="AB189" s="73">
        <f t="shared" si="17"/>
        <v>20</v>
      </c>
      <c r="AC189" s="73">
        <f>IF(K189="","",X189*THAM_SO!$B$2+Y189*THAM_SO!$B$3+Z189*THAM_SO!$B$4+AA189*THAM_SO!$B$5+AB189*THAM_SO!$B$6)</f>
        <v>33.08830549</v>
      </c>
      <c r="AD189" s="75">
        <f t="shared" si="8"/>
        <v>61</v>
      </c>
      <c r="AE189" s="76"/>
      <c r="AF189" s="78"/>
      <c r="AG189" s="78"/>
      <c r="AH189" s="78"/>
      <c r="AI189" s="78"/>
      <c r="AJ189" s="78"/>
      <c r="AK189" s="78"/>
      <c r="AL189" s="78"/>
    </row>
    <row r="190" ht="13.5" customHeight="1">
      <c r="A190" s="392">
        <v>185.0</v>
      </c>
      <c r="B190" s="392" t="s">
        <v>63</v>
      </c>
      <c r="C190" s="392" t="s">
        <v>93</v>
      </c>
      <c r="D190" s="393">
        <v>5.0</v>
      </c>
      <c r="E190" s="394" t="s">
        <v>742</v>
      </c>
      <c r="F190" s="292" t="s">
        <v>531</v>
      </c>
      <c r="G190" s="292" t="s">
        <v>185</v>
      </c>
      <c r="H190" s="292" t="s">
        <v>63</v>
      </c>
      <c r="I190" s="292" t="s">
        <v>759</v>
      </c>
      <c r="J190" s="395" t="s">
        <v>837</v>
      </c>
      <c r="K190" s="396">
        <v>431.0</v>
      </c>
      <c r="L190" s="396">
        <v>431.0</v>
      </c>
      <c r="M190" s="397">
        <f t="shared" si="1"/>
        <v>1</v>
      </c>
      <c r="N190" s="399"/>
      <c r="O190" s="398">
        <f t="shared" si="2"/>
        <v>0</v>
      </c>
      <c r="P190" s="292">
        <v>3.0</v>
      </c>
      <c r="Q190" s="292">
        <v>3.0</v>
      </c>
      <c r="R190" s="398">
        <f t="shared" si="18"/>
        <v>1</v>
      </c>
      <c r="S190" s="292" t="s">
        <v>545</v>
      </c>
      <c r="T190" s="292">
        <v>1.0</v>
      </c>
      <c r="U190" s="292" t="s">
        <v>673</v>
      </c>
      <c r="V190" s="292" t="s">
        <v>830</v>
      </c>
      <c r="W190" s="256"/>
      <c r="X190" s="73">
        <f t="shared" si="19"/>
        <v>2.938970338</v>
      </c>
      <c r="Y190" s="73">
        <f>IF(K190="","",IF(THAM_SO!$B$7="Ưu tiên tỷ lệ trực tuyến thấp",(1-M190)*100,M190*100))</f>
        <v>0</v>
      </c>
      <c r="Z190" s="73">
        <f t="shared" si="15"/>
        <v>100</v>
      </c>
      <c r="AA190" s="73">
        <f t="shared" si="16"/>
        <v>0</v>
      </c>
      <c r="AB190" s="73">
        <f t="shared" si="17"/>
        <v>20</v>
      </c>
      <c r="AC190" s="73">
        <f>IF(K190="","",X190*THAM_SO!$B$2+Y190*THAM_SO!$B$3+Z190*THAM_SO!$B$4+AA190*THAM_SO!$B$5+AB190*THAM_SO!$B$6)</f>
        <v>33.02863962</v>
      </c>
      <c r="AD190" s="75">
        <f t="shared" si="8"/>
        <v>62</v>
      </c>
      <c r="AE190" s="76"/>
      <c r="AF190" s="78"/>
      <c r="AG190" s="78"/>
      <c r="AH190" s="78"/>
      <c r="AI190" s="78"/>
      <c r="AJ190" s="78"/>
      <c r="AK190" s="78"/>
      <c r="AL190" s="78"/>
    </row>
    <row r="191" ht="13.5" customHeight="1">
      <c r="A191" s="20">
        <v>186.0</v>
      </c>
      <c r="B191" s="20" t="s">
        <v>63</v>
      </c>
      <c r="C191" s="20" t="s">
        <v>94</v>
      </c>
      <c r="D191" s="67">
        <v>1.0</v>
      </c>
      <c r="E191" s="400" t="s">
        <v>536</v>
      </c>
      <c r="F191" s="137" t="s">
        <v>650</v>
      </c>
      <c r="G191" s="137" t="s">
        <v>185</v>
      </c>
      <c r="H191" s="137" t="s">
        <v>63</v>
      </c>
      <c r="I191" s="137" t="s">
        <v>759</v>
      </c>
      <c r="J191" s="395" t="s">
        <v>838</v>
      </c>
      <c r="K191" s="138">
        <v>2571.0</v>
      </c>
      <c r="L191" s="138">
        <v>2571.0</v>
      </c>
      <c r="M191" s="266">
        <f t="shared" si="1"/>
        <v>1</v>
      </c>
      <c r="N191" s="138">
        <v>0.0</v>
      </c>
      <c r="O191" s="267">
        <f t="shared" si="2"/>
        <v>0</v>
      </c>
      <c r="P191" s="137">
        <v>1.0</v>
      </c>
      <c r="Q191" s="137">
        <v>1.0</v>
      </c>
      <c r="R191" s="267">
        <f t="shared" si="18"/>
        <v>1</v>
      </c>
      <c r="S191" s="137" t="s">
        <v>545</v>
      </c>
      <c r="T191" s="137">
        <v>1.0</v>
      </c>
      <c r="U191" s="137" t="s">
        <v>839</v>
      </c>
      <c r="V191" s="137" t="s">
        <v>840</v>
      </c>
      <c r="W191" s="69" t="s">
        <v>841</v>
      </c>
      <c r="X191" s="73">
        <f t="shared" si="19"/>
        <v>17.53153767</v>
      </c>
      <c r="Y191" s="73">
        <f>IF(K191="","",IF(THAM_SO!$B$7="Ưu tiên tỷ lệ trực tuyến thấp",(1-M191)*100,M191*100))</f>
        <v>0</v>
      </c>
      <c r="Z191" s="73">
        <f t="shared" si="15"/>
        <v>100</v>
      </c>
      <c r="AA191" s="73">
        <f t="shared" si="16"/>
        <v>0</v>
      </c>
      <c r="AB191" s="73">
        <f t="shared" si="17"/>
        <v>20</v>
      </c>
      <c r="AC191" s="73">
        <f>IF(K191="","",X191*THAM_SO!$B$2+Y191*THAM_SO!$B$3+Z191*THAM_SO!$B$4+AA191*THAM_SO!$B$5+AB191*THAM_SO!$B$6)</f>
        <v>38.13603819</v>
      </c>
      <c r="AD191" s="75">
        <f t="shared" si="8"/>
        <v>19</v>
      </c>
      <c r="AE191" s="76"/>
      <c r="AF191" s="78"/>
      <c r="AG191" s="78"/>
      <c r="AH191" s="78"/>
      <c r="AI191" s="78"/>
      <c r="AJ191" s="78"/>
      <c r="AK191" s="78"/>
      <c r="AL191" s="78"/>
    </row>
    <row r="192" ht="13.5" customHeight="1">
      <c r="A192" s="20">
        <v>187.0</v>
      </c>
      <c r="B192" s="20" t="s">
        <v>63</v>
      </c>
      <c r="C192" s="20" t="s">
        <v>94</v>
      </c>
      <c r="D192" s="67">
        <v>2.0</v>
      </c>
      <c r="E192" s="68" t="s">
        <v>519</v>
      </c>
      <c r="F192" s="69" t="s">
        <v>193</v>
      </c>
      <c r="G192" s="69" t="s">
        <v>185</v>
      </c>
      <c r="H192" s="69" t="s">
        <v>63</v>
      </c>
      <c r="I192" s="137" t="s">
        <v>759</v>
      </c>
      <c r="J192" s="395" t="s">
        <v>842</v>
      </c>
      <c r="K192" s="70">
        <v>171.0</v>
      </c>
      <c r="L192" s="70">
        <v>171.0</v>
      </c>
      <c r="M192" s="71">
        <f t="shared" si="1"/>
        <v>1</v>
      </c>
      <c r="N192" s="81"/>
      <c r="O192" s="72">
        <f t="shared" si="2"/>
        <v>0</v>
      </c>
      <c r="P192" s="76"/>
      <c r="Q192" s="76"/>
      <c r="R192" s="72">
        <f t="shared" si="18"/>
        <v>0</v>
      </c>
      <c r="S192" s="76"/>
      <c r="T192" s="76"/>
      <c r="U192" s="76"/>
      <c r="V192" s="76"/>
      <c r="W192" s="76"/>
      <c r="X192" s="73">
        <f t="shared" si="19"/>
        <v>1.166041596</v>
      </c>
      <c r="Y192" s="73">
        <f>IF(K192="","",IF(THAM_SO!$B$7="Ưu tiên tỷ lệ trực tuyến thấp",(1-M192)*100,M192*100))</f>
        <v>0</v>
      </c>
      <c r="Z192" s="73">
        <f t="shared" si="15"/>
        <v>0</v>
      </c>
      <c r="AA192" s="73">
        <f t="shared" si="16"/>
        <v>0</v>
      </c>
      <c r="AB192" s="73">
        <f t="shared" si="17"/>
        <v>0</v>
      </c>
      <c r="AC192" s="73">
        <f>IF(K192="","",X192*THAM_SO!$B$2+Y192*THAM_SO!$B$3+Z192*THAM_SO!$B$4+AA192*THAM_SO!$B$5+AB192*THAM_SO!$B$6)</f>
        <v>0.4081145585</v>
      </c>
      <c r="AD192" s="75">
        <f t="shared" si="8"/>
        <v>449</v>
      </c>
      <c r="AE192" s="76"/>
      <c r="AF192" s="78"/>
      <c r="AG192" s="78"/>
      <c r="AH192" s="78"/>
      <c r="AI192" s="78"/>
      <c r="AJ192" s="78"/>
      <c r="AK192" s="78"/>
      <c r="AL192" s="78"/>
    </row>
    <row r="193" ht="13.5" customHeight="1">
      <c r="A193" s="20">
        <v>188.0</v>
      </c>
      <c r="B193" s="20" t="s">
        <v>63</v>
      </c>
      <c r="C193" s="20" t="s">
        <v>94</v>
      </c>
      <c r="D193" s="67">
        <v>3.0</v>
      </c>
      <c r="E193" s="68" t="s">
        <v>613</v>
      </c>
      <c r="F193" s="220" t="s">
        <v>331</v>
      </c>
      <c r="G193" s="69" t="s">
        <v>243</v>
      </c>
      <c r="H193" s="69" t="s">
        <v>63</v>
      </c>
      <c r="I193" s="137" t="s">
        <v>759</v>
      </c>
      <c r="J193" s="395" t="s">
        <v>843</v>
      </c>
      <c r="K193" s="70">
        <v>7147.0</v>
      </c>
      <c r="L193" s="70">
        <v>7122.0</v>
      </c>
      <c r="M193" s="71">
        <f t="shared" si="1"/>
        <v>0.9965020288</v>
      </c>
      <c r="N193" s="70">
        <v>0.0</v>
      </c>
      <c r="O193" s="72">
        <f t="shared" si="2"/>
        <v>0</v>
      </c>
      <c r="P193" s="69">
        <v>1.0</v>
      </c>
      <c r="Q193" s="69">
        <v>0.0</v>
      </c>
      <c r="R193" s="72">
        <f t="shared" si="18"/>
        <v>0</v>
      </c>
      <c r="S193" s="69" t="s">
        <v>545</v>
      </c>
      <c r="T193" s="69">
        <v>1.0</v>
      </c>
      <c r="U193" s="69" t="s">
        <v>839</v>
      </c>
      <c r="V193" s="69" t="s">
        <v>840</v>
      </c>
      <c r="W193" s="69" t="s">
        <v>841</v>
      </c>
      <c r="X193" s="73">
        <f t="shared" si="19"/>
        <v>48.73508353</v>
      </c>
      <c r="Y193" s="73">
        <f>IF(K193="","",IF(THAM_SO!$B$7="Ưu tiên tỷ lệ trực tuyến thấp",(1-M193)*100,M193*100))</f>
        <v>0.3497971177</v>
      </c>
      <c r="Z193" s="73">
        <f t="shared" si="15"/>
        <v>0</v>
      </c>
      <c r="AA193" s="73">
        <f t="shared" si="16"/>
        <v>0</v>
      </c>
      <c r="AB193" s="73">
        <f t="shared" si="17"/>
        <v>20</v>
      </c>
      <c r="AC193" s="73">
        <f>IF(K193="","",X193*THAM_SO!$B$2+Y193*THAM_SO!$B$3+Z193*THAM_SO!$B$4+AA193*THAM_SO!$B$5+AB193*THAM_SO!$B$6)</f>
        <v>19.1097488</v>
      </c>
      <c r="AD193" s="75">
        <f t="shared" si="8"/>
        <v>123</v>
      </c>
      <c r="AE193" s="76"/>
      <c r="AF193" s="78"/>
      <c r="AG193" s="78"/>
      <c r="AH193" s="78"/>
      <c r="AI193" s="78"/>
      <c r="AJ193" s="78"/>
      <c r="AK193" s="78"/>
      <c r="AL193" s="78"/>
    </row>
    <row r="194" ht="13.5" customHeight="1">
      <c r="A194" s="20">
        <v>189.0</v>
      </c>
      <c r="B194" s="20" t="s">
        <v>63</v>
      </c>
      <c r="C194" s="20" t="s">
        <v>94</v>
      </c>
      <c r="D194" s="67">
        <v>4.0</v>
      </c>
      <c r="E194" s="68" t="s">
        <v>844</v>
      </c>
      <c r="F194" s="69" t="s">
        <v>205</v>
      </c>
      <c r="G194" s="401" t="s">
        <v>206</v>
      </c>
      <c r="H194" s="69" t="s">
        <v>63</v>
      </c>
      <c r="I194" s="137" t="s">
        <v>759</v>
      </c>
      <c r="J194" s="291" t="s">
        <v>845</v>
      </c>
      <c r="K194" s="70">
        <v>161.0</v>
      </c>
      <c r="L194" s="70">
        <v>161.0</v>
      </c>
      <c r="M194" s="71">
        <f t="shared" si="1"/>
        <v>1</v>
      </c>
      <c r="N194" s="70">
        <v>0.0</v>
      </c>
      <c r="O194" s="72">
        <f t="shared" si="2"/>
        <v>0</v>
      </c>
      <c r="P194" s="69">
        <v>2.0</v>
      </c>
      <c r="Q194" s="69">
        <v>1.0</v>
      </c>
      <c r="R194" s="72">
        <f t="shared" si="18"/>
        <v>0.5</v>
      </c>
      <c r="S194" s="69" t="s">
        <v>545</v>
      </c>
      <c r="T194" s="69">
        <v>0.0</v>
      </c>
      <c r="U194" s="76"/>
      <c r="V194" s="76"/>
      <c r="W194" s="76"/>
      <c r="X194" s="73">
        <f t="shared" si="19"/>
        <v>1.097852029</v>
      </c>
      <c r="Y194" s="73">
        <f>IF(K194="","",IF(THAM_SO!$B$7="Ưu tiên tỷ lệ trực tuyến thấp",(1-M194)*100,M194*100))</f>
        <v>0</v>
      </c>
      <c r="Z194" s="73">
        <f t="shared" si="15"/>
        <v>50</v>
      </c>
      <c r="AA194" s="73">
        <f t="shared" si="16"/>
        <v>0</v>
      </c>
      <c r="AB194" s="73">
        <f t="shared" si="17"/>
        <v>0</v>
      </c>
      <c r="AC194" s="73">
        <f>IF(K194="","",X194*THAM_SO!$B$2+Y194*THAM_SO!$B$3+Z194*THAM_SO!$B$4+AA194*THAM_SO!$B$5+AB194*THAM_SO!$B$6)</f>
        <v>15.38424821</v>
      </c>
      <c r="AD194" s="75">
        <f t="shared" si="8"/>
        <v>150</v>
      </c>
      <c r="AE194" s="76"/>
      <c r="AF194" s="78"/>
      <c r="AG194" s="78"/>
      <c r="AH194" s="78"/>
      <c r="AI194" s="78"/>
      <c r="AJ194" s="78"/>
      <c r="AK194" s="78"/>
      <c r="AL194" s="78"/>
    </row>
    <row r="195" ht="13.5" customHeight="1">
      <c r="A195" s="20">
        <v>190.0</v>
      </c>
      <c r="B195" s="20" t="s">
        <v>63</v>
      </c>
      <c r="C195" s="20" t="s">
        <v>94</v>
      </c>
      <c r="D195" s="67">
        <v>5.0</v>
      </c>
      <c r="E195" s="68" t="s">
        <v>846</v>
      </c>
      <c r="F195" s="69" t="s">
        <v>286</v>
      </c>
      <c r="G195" s="69" t="s">
        <v>226</v>
      </c>
      <c r="H195" s="69" t="s">
        <v>63</v>
      </c>
      <c r="I195" s="137" t="s">
        <v>759</v>
      </c>
      <c r="J195" s="69" t="s">
        <v>847</v>
      </c>
      <c r="K195" s="70">
        <v>52.0</v>
      </c>
      <c r="L195" s="70">
        <v>52.0</v>
      </c>
      <c r="M195" s="71">
        <f t="shared" si="1"/>
        <v>1</v>
      </c>
      <c r="N195" s="70">
        <v>0.0</v>
      </c>
      <c r="O195" s="72">
        <f t="shared" si="2"/>
        <v>0</v>
      </c>
      <c r="P195" s="69">
        <v>3.0</v>
      </c>
      <c r="Q195" s="69">
        <v>1.0</v>
      </c>
      <c r="R195" s="72">
        <f t="shared" si="18"/>
        <v>0.3333333333</v>
      </c>
      <c r="S195" s="69" t="s">
        <v>545</v>
      </c>
      <c r="T195" s="69">
        <v>0.0</v>
      </c>
      <c r="U195" s="76"/>
      <c r="V195" s="76"/>
      <c r="W195" s="76"/>
      <c r="X195" s="73">
        <f t="shared" si="19"/>
        <v>0.3545857484</v>
      </c>
      <c r="Y195" s="73">
        <f>IF(K195="","",IF(THAM_SO!$B$7="Ưu tiên tỷ lệ trực tuyến thấp",(1-M195)*100,M195*100))</f>
        <v>0</v>
      </c>
      <c r="Z195" s="73">
        <f t="shared" si="15"/>
        <v>33.33333333</v>
      </c>
      <c r="AA195" s="73">
        <f t="shared" si="16"/>
        <v>0</v>
      </c>
      <c r="AB195" s="73">
        <f t="shared" si="17"/>
        <v>0</v>
      </c>
      <c r="AC195" s="73">
        <f>IF(K195="","",X195*THAM_SO!$B$2+Y195*THAM_SO!$B$3+Z195*THAM_SO!$B$4+AA195*THAM_SO!$B$5+AB195*THAM_SO!$B$6)</f>
        <v>10.12410501</v>
      </c>
      <c r="AD195" s="75">
        <f t="shared" si="8"/>
        <v>182</v>
      </c>
      <c r="AE195" s="76"/>
      <c r="AF195" s="78"/>
      <c r="AG195" s="78"/>
      <c r="AH195" s="78"/>
      <c r="AI195" s="78"/>
      <c r="AJ195" s="78"/>
      <c r="AK195" s="78"/>
      <c r="AL195" s="78"/>
    </row>
    <row r="196" ht="13.5" customHeight="1">
      <c r="A196" s="20">
        <v>191.0</v>
      </c>
      <c r="B196" s="20" t="s">
        <v>63</v>
      </c>
      <c r="C196" s="20" t="s">
        <v>95</v>
      </c>
      <c r="D196" s="67">
        <v>1.0</v>
      </c>
      <c r="E196" s="219" t="s">
        <v>536</v>
      </c>
      <c r="F196" s="220" t="s">
        <v>650</v>
      </c>
      <c r="G196" s="220" t="s">
        <v>823</v>
      </c>
      <c r="H196" s="69" t="s">
        <v>63</v>
      </c>
      <c r="I196" s="220" t="s">
        <v>759</v>
      </c>
      <c r="J196" s="237" t="s">
        <v>848</v>
      </c>
      <c r="K196" s="70">
        <v>1539.0</v>
      </c>
      <c r="L196" s="70">
        <v>1539.0</v>
      </c>
      <c r="M196" s="71">
        <f t="shared" si="1"/>
        <v>1</v>
      </c>
      <c r="N196" s="70">
        <v>0.0</v>
      </c>
      <c r="O196" s="72">
        <f t="shared" si="2"/>
        <v>0</v>
      </c>
      <c r="P196" s="69">
        <v>2.0</v>
      </c>
      <c r="Q196" s="69">
        <v>2.0</v>
      </c>
      <c r="R196" s="72">
        <f t="shared" si="18"/>
        <v>1</v>
      </c>
      <c r="S196" s="220" t="s">
        <v>545</v>
      </c>
      <c r="T196" s="69">
        <v>1.0</v>
      </c>
      <c r="U196" s="69" t="s">
        <v>849</v>
      </c>
      <c r="V196" s="69" t="s">
        <v>850</v>
      </c>
      <c r="W196" s="69" t="s">
        <v>851</v>
      </c>
      <c r="X196" s="73">
        <f t="shared" si="19"/>
        <v>10.49437436</v>
      </c>
      <c r="Y196" s="73">
        <f>IF(K196="","",IF(THAM_SO!$B$7="Ưu tiên tỷ lệ trực tuyến thấp",(1-M196)*100,M196*100))</f>
        <v>0</v>
      </c>
      <c r="Z196" s="73">
        <f t="shared" si="15"/>
        <v>100</v>
      </c>
      <c r="AA196" s="73">
        <f t="shared" si="16"/>
        <v>0</v>
      </c>
      <c r="AB196" s="73">
        <f t="shared" si="17"/>
        <v>20</v>
      </c>
      <c r="AC196" s="73">
        <f>IF(K196="","",X196*THAM_SO!$B$2+Y196*THAM_SO!$B$3+Z196*THAM_SO!$B$4+AA196*THAM_SO!$B$5+AB196*THAM_SO!$B$6)</f>
        <v>35.67303103</v>
      </c>
      <c r="AD196" s="75">
        <f t="shared" si="8"/>
        <v>28</v>
      </c>
      <c r="AE196" s="76"/>
      <c r="AF196" s="78"/>
      <c r="AG196" s="78"/>
      <c r="AH196" s="78"/>
      <c r="AI196" s="78"/>
      <c r="AJ196" s="78"/>
      <c r="AK196" s="78"/>
      <c r="AL196" s="78"/>
    </row>
    <row r="197" ht="13.5" customHeight="1">
      <c r="A197" s="20">
        <v>192.0</v>
      </c>
      <c r="B197" s="20" t="s">
        <v>63</v>
      </c>
      <c r="C197" s="20" t="s">
        <v>95</v>
      </c>
      <c r="D197" s="67">
        <v>2.0</v>
      </c>
      <c r="E197" s="219" t="s">
        <v>613</v>
      </c>
      <c r="F197" s="220" t="s">
        <v>331</v>
      </c>
      <c r="G197" s="220" t="s">
        <v>243</v>
      </c>
      <c r="H197" s="69" t="s">
        <v>63</v>
      </c>
      <c r="I197" s="220" t="s">
        <v>759</v>
      </c>
      <c r="J197" s="237" t="s">
        <v>852</v>
      </c>
      <c r="K197" s="70">
        <v>1225.0</v>
      </c>
      <c r="L197" s="70">
        <v>264.0</v>
      </c>
      <c r="M197" s="71">
        <f t="shared" si="1"/>
        <v>0.2155102041</v>
      </c>
      <c r="N197" s="70">
        <v>0.0</v>
      </c>
      <c r="O197" s="72">
        <f t="shared" si="2"/>
        <v>0</v>
      </c>
      <c r="P197" s="69">
        <v>1.0</v>
      </c>
      <c r="Q197" s="69">
        <v>1.0</v>
      </c>
      <c r="R197" s="72">
        <f t="shared" si="18"/>
        <v>1</v>
      </c>
      <c r="S197" s="220" t="s">
        <v>545</v>
      </c>
      <c r="T197" s="69">
        <v>1.0</v>
      </c>
      <c r="U197" s="69" t="s">
        <v>853</v>
      </c>
      <c r="V197" s="69" t="s">
        <v>854</v>
      </c>
      <c r="W197" s="69" t="s">
        <v>855</v>
      </c>
      <c r="X197" s="73">
        <f t="shared" si="19"/>
        <v>8.353221957</v>
      </c>
      <c r="Y197" s="73">
        <f>IF(K197="","",IF(THAM_SO!$B$7="Ưu tiên tỷ lệ trực tuyến thấp",(1-M197)*100,M197*100))</f>
        <v>78.44897959</v>
      </c>
      <c r="Z197" s="73">
        <f t="shared" si="15"/>
        <v>100</v>
      </c>
      <c r="AA197" s="73">
        <f t="shared" si="16"/>
        <v>0</v>
      </c>
      <c r="AB197" s="73">
        <f t="shared" si="17"/>
        <v>20</v>
      </c>
      <c r="AC197" s="73">
        <f>IF(K197="","",X197*THAM_SO!$B$2+Y197*THAM_SO!$B$3+Z197*THAM_SO!$B$4+AA197*THAM_SO!$B$5+AB197*THAM_SO!$B$6)</f>
        <v>46.69097462</v>
      </c>
      <c r="AD197" s="75">
        <f t="shared" si="8"/>
        <v>5</v>
      </c>
      <c r="AE197" s="76"/>
      <c r="AF197" s="78"/>
      <c r="AG197" s="78"/>
      <c r="AH197" s="78"/>
      <c r="AI197" s="78"/>
      <c r="AJ197" s="78"/>
      <c r="AK197" s="78"/>
      <c r="AL197" s="78"/>
    </row>
    <row r="198" ht="13.5" customHeight="1">
      <c r="A198" s="20">
        <v>193.0</v>
      </c>
      <c r="B198" s="20" t="s">
        <v>63</v>
      </c>
      <c r="C198" s="20" t="s">
        <v>95</v>
      </c>
      <c r="D198" s="67">
        <v>3.0</v>
      </c>
      <c r="E198" s="219" t="s">
        <v>635</v>
      </c>
      <c r="F198" s="220" t="s">
        <v>351</v>
      </c>
      <c r="G198" s="220" t="s">
        <v>823</v>
      </c>
      <c r="H198" s="69" t="s">
        <v>63</v>
      </c>
      <c r="I198" s="220" t="s">
        <v>759</v>
      </c>
      <c r="J198" s="237" t="s">
        <v>856</v>
      </c>
      <c r="K198" s="70">
        <v>934.0</v>
      </c>
      <c r="L198" s="70">
        <v>934.0</v>
      </c>
      <c r="M198" s="71">
        <f t="shared" si="1"/>
        <v>1</v>
      </c>
      <c r="N198" s="70">
        <v>0.0</v>
      </c>
      <c r="O198" s="72">
        <f t="shared" si="2"/>
        <v>0</v>
      </c>
      <c r="P198" s="69">
        <v>3.0</v>
      </c>
      <c r="Q198" s="69">
        <v>3.0</v>
      </c>
      <c r="R198" s="72">
        <f t="shared" si="18"/>
        <v>1</v>
      </c>
      <c r="S198" s="220" t="s">
        <v>545</v>
      </c>
      <c r="T198" s="69">
        <v>1.0</v>
      </c>
      <c r="U198" s="69" t="s">
        <v>849</v>
      </c>
      <c r="V198" s="69" t="s">
        <v>850</v>
      </c>
      <c r="W198" s="69" t="s">
        <v>851</v>
      </c>
      <c r="X198" s="73">
        <f t="shared" si="19"/>
        <v>6.368905557</v>
      </c>
      <c r="Y198" s="73">
        <f>IF(K198="","",IF(THAM_SO!$B$7="Ưu tiên tỷ lệ trực tuyến thấp",(1-M198)*100,M198*100))</f>
        <v>0</v>
      </c>
      <c r="Z198" s="73">
        <f t="shared" si="15"/>
        <v>100</v>
      </c>
      <c r="AA198" s="73">
        <f t="shared" si="16"/>
        <v>0</v>
      </c>
      <c r="AB198" s="73">
        <f t="shared" si="17"/>
        <v>20</v>
      </c>
      <c r="AC198" s="73">
        <f>IF(K198="","",X198*THAM_SO!$B$2+Y198*THAM_SO!$B$3+Z198*THAM_SO!$B$4+AA198*THAM_SO!$B$5+AB198*THAM_SO!$B$6)</f>
        <v>34.22911695</v>
      </c>
      <c r="AD198" s="75">
        <f t="shared" si="8"/>
        <v>43</v>
      </c>
      <c r="AE198" s="76"/>
      <c r="AF198" s="78"/>
      <c r="AG198" s="78"/>
      <c r="AH198" s="78"/>
      <c r="AI198" s="78"/>
      <c r="AJ198" s="78"/>
      <c r="AK198" s="78"/>
      <c r="AL198" s="78"/>
    </row>
    <row r="199" ht="13.5" customHeight="1">
      <c r="A199" s="20">
        <v>194.0</v>
      </c>
      <c r="B199" s="20" t="s">
        <v>63</v>
      </c>
      <c r="C199" s="20" t="s">
        <v>95</v>
      </c>
      <c r="D199" s="67">
        <v>4.0</v>
      </c>
      <c r="E199" s="219" t="s">
        <v>520</v>
      </c>
      <c r="F199" s="220" t="s">
        <v>259</v>
      </c>
      <c r="G199" s="220" t="s">
        <v>462</v>
      </c>
      <c r="H199" s="69" t="s">
        <v>63</v>
      </c>
      <c r="I199" s="220" t="s">
        <v>759</v>
      </c>
      <c r="J199" s="291" t="s">
        <v>772</v>
      </c>
      <c r="K199" s="70">
        <v>735.0</v>
      </c>
      <c r="L199" s="70">
        <v>735.0</v>
      </c>
      <c r="M199" s="71">
        <f t="shared" si="1"/>
        <v>1</v>
      </c>
      <c r="N199" s="70">
        <v>0.0</v>
      </c>
      <c r="O199" s="72">
        <f t="shared" si="2"/>
        <v>0</v>
      </c>
      <c r="P199" s="69">
        <v>5.0</v>
      </c>
      <c r="Q199" s="69">
        <v>5.0</v>
      </c>
      <c r="R199" s="72">
        <f t="shared" si="18"/>
        <v>1</v>
      </c>
      <c r="S199" s="220" t="s">
        <v>545</v>
      </c>
      <c r="T199" s="69">
        <v>1.0</v>
      </c>
      <c r="U199" s="69" t="s">
        <v>849</v>
      </c>
      <c r="V199" s="69" t="s">
        <v>850</v>
      </c>
      <c r="W199" s="69" t="s">
        <v>851</v>
      </c>
      <c r="X199" s="73">
        <f t="shared" si="19"/>
        <v>5.011933174</v>
      </c>
      <c r="Y199" s="73">
        <f>IF(K199="","",IF(THAM_SO!$B$7="Ưu tiên tỷ lệ trực tuyến thấp",(1-M199)*100,M199*100))</f>
        <v>0</v>
      </c>
      <c r="Z199" s="73">
        <f t="shared" si="15"/>
        <v>100</v>
      </c>
      <c r="AA199" s="73">
        <f t="shared" si="16"/>
        <v>0</v>
      </c>
      <c r="AB199" s="73">
        <f t="shared" si="17"/>
        <v>20</v>
      </c>
      <c r="AC199" s="73">
        <f>IF(K199="","",X199*THAM_SO!$B$2+Y199*THAM_SO!$B$3+Z199*THAM_SO!$B$4+AA199*THAM_SO!$B$5+AB199*THAM_SO!$B$6)</f>
        <v>33.75417661</v>
      </c>
      <c r="AD199" s="75">
        <f t="shared" si="8"/>
        <v>47</v>
      </c>
      <c r="AE199" s="76"/>
      <c r="AF199" s="78"/>
      <c r="AG199" s="78"/>
      <c r="AH199" s="78"/>
      <c r="AI199" s="78"/>
      <c r="AJ199" s="78"/>
      <c r="AK199" s="78"/>
      <c r="AL199" s="78"/>
    </row>
    <row r="200" ht="13.5" customHeight="1">
      <c r="A200" s="20">
        <v>195.0</v>
      </c>
      <c r="B200" s="20" t="s">
        <v>63</v>
      </c>
      <c r="C200" s="20" t="s">
        <v>95</v>
      </c>
      <c r="D200" s="67">
        <v>5.0</v>
      </c>
      <c r="E200" s="219" t="s">
        <v>519</v>
      </c>
      <c r="F200" s="220" t="s">
        <v>353</v>
      </c>
      <c r="G200" s="220" t="s">
        <v>823</v>
      </c>
      <c r="H200" s="69" t="s">
        <v>63</v>
      </c>
      <c r="I200" s="220" t="s">
        <v>759</v>
      </c>
      <c r="J200" s="237" t="s">
        <v>857</v>
      </c>
      <c r="K200" s="70">
        <v>477.0</v>
      </c>
      <c r="L200" s="70">
        <v>477.0</v>
      </c>
      <c r="M200" s="71">
        <f t="shared" si="1"/>
        <v>1</v>
      </c>
      <c r="N200" s="70">
        <v>0.0</v>
      </c>
      <c r="O200" s="72">
        <f t="shared" si="2"/>
        <v>0</v>
      </c>
      <c r="P200" s="69">
        <v>1.0</v>
      </c>
      <c r="Q200" s="69">
        <v>1.0</v>
      </c>
      <c r="R200" s="72">
        <f t="shared" si="18"/>
        <v>1</v>
      </c>
      <c r="S200" s="220" t="s">
        <v>545</v>
      </c>
      <c r="T200" s="69">
        <v>1.0</v>
      </c>
      <c r="U200" s="69" t="s">
        <v>849</v>
      </c>
      <c r="V200" s="69" t="s">
        <v>850</v>
      </c>
      <c r="W200" s="69" t="s">
        <v>851</v>
      </c>
      <c r="X200" s="73">
        <f t="shared" si="19"/>
        <v>3.252642346</v>
      </c>
      <c r="Y200" s="73">
        <f>IF(K200="","",IF(THAM_SO!$B$7="Ưu tiên tỷ lệ trực tuyến thấp",(1-M200)*100,M200*100))</f>
        <v>0</v>
      </c>
      <c r="Z200" s="73">
        <f t="shared" si="15"/>
        <v>100</v>
      </c>
      <c r="AA200" s="73">
        <f t="shared" si="16"/>
        <v>0</v>
      </c>
      <c r="AB200" s="73">
        <f t="shared" si="17"/>
        <v>20</v>
      </c>
      <c r="AC200" s="73">
        <f>IF(K200="","",X200*THAM_SO!$B$2+Y200*THAM_SO!$B$3+Z200*THAM_SO!$B$4+AA200*THAM_SO!$B$5+AB200*THAM_SO!$B$6)</f>
        <v>33.13842482</v>
      </c>
      <c r="AD200" s="75">
        <f t="shared" si="8"/>
        <v>58</v>
      </c>
      <c r="AE200" s="76"/>
      <c r="AF200" s="78"/>
      <c r="AG200" s="78"/>
      <c r="AH200" s="78"/>
      <c r="AI200" s="78"/>
      <c r="AJ200" s="78"/>
      <c r="AK200" s="78"/>
      <c r="AL200" s="78"/>
    </row>
    <row r="201" ht="13.5" customHeight="1">
      <c r="A201" s="20">
        <v>196.0</v>
      </c>
      <c r="B201" s="20" t="s">
        <v>63</v>
      </c>
      <c r="C201" s="20" t="s">
        <v>96</v>
      </c>
      <c r="D201" s="67">
        <v>1.0</v>
      </c>
      <c r="E201" s="68" t="s">
        <v>858</v>
      </c>
      <c r="F201" s="69" t="s">
        <v>259</v>
      </c>
      <c r="G201" s="69" t="s">
        <v>185</v>
      </c>
      <c r="H201" s="69" t="s">
        <v>63</v>
      </c>
      <c r="I201" s="69" t="s">
        <v>859</v>
      </c>
      <c r="J201" s="237" t="s">
        <v>662</v>
      </c>
      <c r="K201" s="70">
        <v>223.0</v>
      </c>
      <c r="L201" s="70">
        <v>223.0</v>
      </c>
      <c r="M201" s="71">
        <f t="shared" si="1"/>
        <v>1</v>
      </c>
      <c r="N201" s="70">
        <v>0.0</v>
      </c>
      <c r="O201" s="72">
        <f t="shared" si="2"/>
        <v>0</v>
      </c>
      <c r="P201" s="69">
        <v>5.0</v>
      </c>
      <c r="Q201" s="69">
        <v>5.0</v>
      </c>
      <c r="R201" s="72">
        <f t="shared" si="18"/>
        <v>1</v>
      </c>
      <c r="S201" s="69" t="s">
        <v>545</v>
      </c>
      <c r="T201" s="69">
        <v>2.0</v>
      </c>
      <c r="U201" s="69" t="s">
        <v>860</v>
      </c>
      <c r="V201" s="69" t="s">
        <v>850</v>
      </c>
      <c r="W201" s="69" t="s">
        <v>861</v>
      </c>
      <c r="X201" s="73">
        <f t="shared" si="19"/>
        <v>1.520627344</v>
      </c>
      <c r="Y201" s="73">
        <f>IF(K201="","",IF(THAM_SO!$B$7="Ưu tiên tỷ lệ trực tuyến thấp",(1-M201)*100,M201*100))</f>
        <v>0</v>
      </c>
      <c r="Z201" s="73">
        <f t="shared" si="15"/>
        <v>100</v>
      </c>
      <c r="AA201" s="73">
        <f t="shared" si="16"/>
        <v>0</v>
      </c>
      <c r="AB201" s="73">
        <f t="shared" si="17"/>
        <v>40</v>
      </c>
      <c r="AC201" s="73">
        <f>IF(K201="","",X201*THAM_SO!$B$2+Y201*THAM_SO!$B$3+Z201*THAM_SO!$B$4+AA201*THAM_SO!$B$5+AB201*THAM_SO!$B$6)</f>
        <v>34.53221957</v>
      </c>
      <c r="AD201" s="75">
        <f t="shared" si="8"/>
        <v>36</v>
      </c>
      <c r="AE201" s="76"/>
      <c r="AF201" s="78"/>
      <c r="AG201" s="78"/>
      <c r="AH201" s="78"/>
      <c r="AI201" s="78"/>
      <c r="AJ201" s="78"/>
      <c r="AK201" s="78"/>
      <c r="AL201" s="78"/>
    </row>
    <row r="202" ht="13.5" customHeight="1">
      <c r="A202" s="20">
        <v>197.0</v>
      </c>
      <c r="B202" s="20" t="s">
        <v>63</v>
      </c>
      <c r="C202" s="20" t="s">
        <v>96</v>
      </c>
      <c r="D202" s="67">
        <v>2.0</v>
      </c>
      <c r="E202" s="68" t="s">
        <v>779</v>
      </c>
      <c r="F202" s="69" t="s">
        <v>780</v>
      </c>
      <c r="G202" s="69" t="s">
        <v>185</v>
      </c>
      <c r="H202" s="69" t="s">
        <v>63</v>
      </c>
      <c r="I202" s="69" t="s">
        <v>859</v>
      </c>
      <c r="J202" s="237" t="s">
        <v>662</v>
      </c>
      <c r="K202" s="70">
        <v>20.0</v>
      </c>
      <c r="L202" s="70">
        <v>20.0</v>
      </c>
      <c r="M202" s="71">
        <f t="shared" si="1"/>
        <v>1</v>
      </c>
      <c r="N202" s="70">
        <v>0.0</v>
      </c>
      <c r="O202" s="72">
        <f t="shared" si="2"/>
        <v>0</v>
      </c>
      <c r="P202" s="69">
        <v>3.0</v>
      </c>
      <c r="Q202" s="69">
        <v>3.0</v>
      </c>
      <c r="R202" s="72">
        <f t="shared" si="18"/>
        <v>1</v>
      </c>
      <c r="S202" s="69" t="s">
        <v>545</v>
      </c>
      <c r="T202" s="69">
        <v>2.0</v>
      </c>
      <c r="U202" s="69" t="s">
        <v>862</v>
      </c>
      <c r="V202" s="69" t="s">
        <v>863</v>
      </c>
      <c r="W202" s="69" t="s">
        <v>861</v>
      </c>
      <c r="X202" s="73">
        <f t="shared" si="19"/>
        <v>0.136379134</v>
      </c>
      <c r="Y202" s="73">
        <f>IF(K202="","",IF(THAM_SO!$B$7="Ưu tiên tỷ lệ trực tuyến thấp",(1-M202)*100,M202*100))</f>
        <v>0</v>
      </c>
      <c r="Z202" s="73">
        <f t="shared" si="15"/>
        <v>100</v>
      </c>
      <c r="AA202" s="73">
        <f t="shared" si="16"/>
        <v>0</v>
      </c>
      <c r="AB202" s="73">
        <f t="shared" si="17"/>
        <v>40</v>
      </c>
      <c r="AC202" s="73">
        <f>IF(K202="","",X202*THAM_SO!$B$2+Y202*THAM_SO!$B$3+Z202*THAM_SO!$B$4+AA202*THAM_SO!$B$5+AB202*THAM_SO!$B$6)</f>
        <v>34.0477327</v>
      </c>
      <c r="AD202" s="75">
        <f t="shared" si="8"/>
        <v>44</v>
      </c>
      <c r="AE202" s="76"/>
      <c r="AF202" s="78"/>
      <c r="AG202" s="78"/>
      <c r="AH202" s="78"/>
      <c r="AI202" s="78"/>
      <c r="AJ202" s="78"/>
      <c r="AK202" s="78"/>
      <c r="AL202" s="78"/>
    </row>
    <row r="203" ht="13.5" customHeight="1">
      <c r="A203" s="20">
        <v>198.0</v>
      </c>
      <c r="B203" s="20" t="s">
        <v>63</v>
      </c>
      <c r="C203" s="20" t="s">
        <v>96</v>
      </c>
      <c r="D203" s="67">
        <v>3.0</v>
      </c>
      <c r="E203" s="68" t="s">
        <v>864</v>
      </c>
      <c r="F203" s="69" t="s">
        <v>353</v>
      </c>
      <c r="G203" s="69" t="s">
        <v>185</v>
      </c>
      <c r="H203" s="69" t="s">
        <v>63</v>
      </c>
      <c r="I203" s="69" t="s">
        <v>865</v>
      </c>
      <c r="J203" s="237" t="s">
        <v>866</v>
      </c>
      <c r="K203" s="70">
        <v>217.0</v>
      </c>
      <c r="L203" s="70">
        <v>217.0</v>
      </c>
      <c r="M203" s="71">
        <f t="shared" si="1"/>
        <v>1</v>
      </c>
      <c r="N203" s="70">
        <v>0.0</v>
      </c>
      <c r="O203" s="72">
        <f t="shared" si="2"/>
        <v>0</v>
      </c>
      <c r="P203" s="69">
        <v>1.0</v>
      </c>
      <c r="Q203" s="69">
        <v>1.0</v>
      </c>
      <c r="R203" s="72">
        <f t="shared" si="18"/>
        <v>1</v>
      </c>
      <c r="S203" s="69" t="s">
        <v>545</v>
      </c>
      <c r="T203" s="69">
        <v>2.0</v>
      </c>
      <c r="U203" s="69" t="s">
        <v>867</v>
      </c>
      <c r="V203" s="69" t="s">
        <v>863</v>
      </c>
      <c r="W203" s="69" t="s">
        <v>868</v>
      </c>
      <c r="X203" s="73">
        <f t="shared" si="19"/>
        <v>1.479713604</v>
      </c>
      <c r="Y203" s="73">
        <f>IF(K203="","",IF(THAM_SO!$B$7="Ưu tiên tỷ lệ trực tuyến thấp",(1-M203)*100,M203*100))</f>
        <v>0</v>
      </c>
      <c r="Z203" s="73">
        <f t="shared" si="15"/>
        <v>100</v>
      </c>
      <c r="AA203" s="73">
        <f t="shared" si="16"/>
        <v>0</v>
      </c>
      <c r="AB203" s="73">
        <f t="shared" si="17"/>
        <v>40</v>
      </c>
      <c r="AC203" s="73">
        <f>IF(K203="","",X203*THAM_SO!$B$2+Y203*THAM_SO!$B$3+Z203*THAM_SO!$B$4+AA203*THAM_SO!$B$5+AB203*THAM_SO!$B$6)</f>
        <v>34.51789976</v>
      </c>
      <c r="AD203" s="75">
        <f t="shared" si="8"/>
        <v>37</v>
      </c>
      <c r="AE203" s="76"/>
      <c r="AF203" s="78"/>
      <c r="AG203" s="78"/>
      <c r="AH203" s="78"/>
      <c r="AI203" s="78"/>
      <c r="AJ203" s="78"/>
      <c r="AK203" s="78"/>
      <c r="AL203" s="78"/>
    </row>
    <row r="204" ht="13.5" customHeight="1">
      <c r="A204" s="20">
        <v>199.0</v>
      </c>
      <c r="B204" s="20" t="s">
        <v>63</v>
      </c>
      <c r="C204" s="20" t="s">
        <v>96</v>
      </c>
      <c r="D204" s="67">
        <v>4.0</v>
      </c>
      <c r="E204" s="68" t="s">
        <v>869</v>
      </c>
      <c r="F204" s="69" t="s">
        <v>870</v>
      </c>
      <c r="G204" s="69" t="s">
        <v>185</v>
      </c>
      <c r="H204" s="69" t="s">
        <v>63</v>
      </c>
      <c r="I204" s="69" t="s">
        <v>859</v>
      </c>
      <c r="J204" s="237" t="s">
        <v>871</v>
      </c>
      <c r="K204" s="70">
        <v>542.0</v>
      </c>
      <c r="L204" s="70">
        <v>542.0</v>
      </c>
      <c r="M204" s="71">
        <f t="shared" si="1"/>
        <v>1</v>
      </c>
      <c r="N204" s="70">
        <v>0.0</v>
      </c>
      <c r="O204" s="72">
        <f t="shared" si="2"/>
        <v>0</v>
      </c>
      <c r="P204" s="69">
        <v>1.0</v>
      </c>
      <c r="Q204" s="69">
        <v>1.0</v>
      </c>
      <c r="R204" s="72">
        <f t="shared" si="18"/>
        <v>1</v>
      </c>
      <c r="S204" s="69" t="s">
        <v>545</v>
      </c>
      <c r="T204" s="69">
        <v>1.0</v>
      </c>
      <c r="U204" s="69" t="s">
        <v>872</v>
      </c>
      <c r="V204" s="69" t="s">
        <v>873</v>
      </c>
      <c r="W204" s="69" t="s">
        <v>874</v>
      </c>
      <c r="X204" s="73">
        <f t="shared" si="19"/>
        <v>3.695874531</v>
      </c>
      <c r="Y204" s="73">
        <f>IF(K204="","",IF(THAM_SO!$B$7="Ưu tiên tỷ lệ trực tuyến thấp",(1-M204)*100,M204*100))</f>
        <v>0</v>
      </c>
      <c r="Z204" s="73">
        <f t="shared" si="15"/>
        <v>100</v>
      </c>
      <c r="AA204" s="73">
        <f t="shared" si="16"/>
        <v>0</v>
      </c>
      <c r="AB204" s="73">
        <f t="shared" si="17"/>
        <v>20</v>
      </c>
      <c r="AC204" s="73">
        <f>IF(K204="","",X204*THAM_SO!$B$2+Y204*THAM_SO!$B$3+Z204*THAM_SO!$B$4+AA204*THAM_SO!$B$5+AB204*THAM_SO!$B$6)</f>
        <v>33.29355609</v>
      </c>
      <c r="AD204" s="75">
        <f t="shared" si="8"/>
        <v>54</v>
      </c>
      <c r="AE204" s="76"/>
      <c r="AF204" s="78"/>
      <c r="AG204" s="78"/>
      <c r="AH204" s="78"/>
      <c r="AI204" s="78"/>
      <c r="AJ204" s="78"/>
      <c r="AK204" s="78"/>
      <c r="AL204" s="78"/>
    </row>
    <row r="205" ht="13.5" customHeight="1">
      <c r="A205" s="20">
        <v>200.0</v>
      </c>
      <c r="B205" s="20" t="s">
        <v>63</v>
      </c>
      <c r="C205" s="20" t="s">
        <v>96</v>
      </c>
      <c r="D205" s="67">
        <v>5.0</v>
      </c>
      <c r="E205" s="68" t="s">
        <v>875</v>
      </c>
      <c r="F205" s="220" t="s">
        <v>331</v>
      </c>
      <c r="G205" s="69" t="s">
        <v>243</v>
      </c>
      <c r="H205" s="69" t="s">
        <v>63</v>
      </c>
      <c r="I205" s="69" t="s">
        <v>859</v>
      </c>
      <c r="J205" s="237" t="s">
        <v>876</v>
      </c>
      <c r="K205" s="70">
        <v>1068.0</v>
      </c>
      <c r="L205" s="70">
        <v>1068.0</v>
      </c>
      <c r="M205" s="71">
        <f t="shared" si="1"/>
        <v>1</v>
      </c>
      <c r="N205" s="70">
        <v>0.0</v>
      </c>
      <c r="O205" s="72">
        <f t="shared" si="2"/>
        <v>0</v>
      </c>
      <c r="P205" s="69">
        <v>1.0</v>
      </c>
      <c r="Q205" s="69">
        <v>1.0</v>
      </c>
      <c r="R205" s="72">
        <f t="shared" si="18"/>
        <v>1</v>
      </c>
      <c r="S205" s="69" t="s">
        <v>545</v>
      </c>
      <c r="T205" s="69">
        <v>0.0</v>
      </c>
      <c r="U205" s="69" t="s">
        <v>853</v>
      </c>
      <c r="V205" s="69" t="s">
        <v>854</v>
      </c>
      <c r="W205" s="69" t="s">
        <v>855</v>
      </c>
      <c r="X205" s="73">
        <f t="shared" si="19"/>
        <v>7.282645755</v>
      </c>
      <c r="Y205" s="73">
        <f>IF(K205="","",IF(THAM_SO!$B$7="Ưu tiên tỷ lệ trực tuyến thấp",(1-M205)*100,M205*100))</f>
        <v>0</v>
      </c>
      <c r="Z205" s="73">
        <f t="shared" si="15"/>
        <v>100</v>
      </c>
      <c r="AA205" s="73">
        <f t="shared" si="16"/>
        <v>0</v>
      </c>
      <c r="AB205" s="73">
        <f t="shared" si="17"/>
        <v>0</v>
      </c>
      <c r="AC205" s="73">
        <f>IF(K205="","",X205*THAM_SO!$B$2+Y205*THAM_SO!$B$3+Z205*THAM_SO!$B$4+AA205*THAM_SO!$B$5+AB205*THAM_SO!$B$6)</f>
        <v>32.54892601</v>
      </c>
      <c r="AD205" s="75">
        <f t="shared" si="8"/>
        <v>71</v>
      </c>
      <c r="AE205" s="76"/>
      <c r="AF205" s="78"/>
      <c r="AG205" s="78"/>
      <c r="AH205" s="78"/>
      <c r="AI205" s="78"/>
      <c r="AJ205" s="78"/>
      <c r="AK205" s="78"/>
      <c r="AL205" s="78"/>
    </row>
    <row r="206" ht="13.5" customHeight="1">
      <c r="A206" s="20">
        <v>201.0</v>
      </c>
      <c r="B206" s="20" t="s">
        <v>63</v>
      </c>
      <c r="C206" s="20" t="s">
        <v>97</v>
      </c>
      <c r="D206" s="67">
        <v>1.0</v>
      </c>
      <c r="E206" s="80"/>
      <c r="F206" s="76"/>
      <c r="G206" s="76"/>
      <c r="H206" s="76"/>
      <c r="I206" s="76"/>
      <c r="J206" s="76"/>
      <c r="K206" s="81"/>
      <c r="L206" s="81"/>
      <c r="M206" s="71">
        <f t="shared" si="1"/>
        <v>0</v>
      </c>
      <c r="N206" s="81"/>
      <c r="O206" s="72">
        <f t="shared" si="2"/>
        <v>0</v>
      </c>
      <c r="P206" s="76"/>
      <c r="Q206" s="76"/>
      <c r="R206" s="72">
        <f t="shared" si="18"/>
        <v>0</v>
      </c>
      <c r="S206" s="76"/>
      <c r="T206" s="76"/>
      <c r="U206" s="76"/>
      <c r="V206" s="76"/>
      <c r="W206" s="76"/>
      <c r="X206" s="73" t="str">
        <f t="shared" si="19"/>
        <v/>
      </c>
      <c r="Y206" s="73" t="str">
        <f>IF(K206="","",IF(THAM_SO!$B$7="Ưu tiên tỷ lệ trực tuyến thấp",(1-M206)*100,M206*100))</f>
        <v/>
      </c>
      <c r="Z206" s="73" t="str">
        <f t="shared" si="15"/>
        <v/>
      </c>
      <c r="AA206" s="73" t="str">
        <f t="shared" si="16"/>
        <v/>
      </c>
      <c r="AB206" s="73" t="str">
        <f t="shared" si="17"/>
        <v/>
      </c>
      <c r="AC206" s="73" t="str">
        <f>IF(K206="","",X206*THAM_SO!$B$2+Y206*THAM_SO!$B$3+Z206*THAM_SO!$B$4+AA206*THAM_SO!$B$5+AB206*THAM_SO!$B$6)</f>
        <v/>
      </c>
      <c r="AD206" s="75" t="str">
        <f t="shared" si="8"/>
        <v/>
      </c>
      <c r="AE206" s="76"/>
      <c r="AF206" s="78"/>
      <c r="AG206" s="78"/>
      <c r="AH206" s="78"/>
      <c r="AI206" s="78"/>
      <c r="AJ206" s="78"/>
      <c r="AK206" s="78"/>
      <c r="AL206" s="78"/>
    </row>
    <row r="207" ht="13.5" customHeight="1">
      <c r="A207" s="20">
        <v>202.0</v>
      </c>
      <c r="B207" s="20" t="s">
        <v>63</v>
      </c>
      <c r="C207" s="20" t="s">
        <v>97</v>
      </c>
      <c r="D207" s="67">
        <v>2.0</v>
      </c>
      <c r="E207" s="80"/>
      <c r="F207" s="76"/>
      <c r="G207" s="76"/>
      <c r="H207" s="76"/>
      <c r="I207" s="76"/>
      <c r="J207" s="76"/>
      <c r="K207" s="81"/>
      <c r="L207" s="81"/>
      <c r="M207" s="71">
        <f t="shared" si="1"/>
        <v>0</v>
      </c>
      <c r="N207" s="81"/>
      <c r="O207" s="72">
        <f t="shared" si="2"/>
        <v>0</v>
      </c>
      <c r="P207" s="76"/>
      <c r="Q207" s="76"/>
      <c r="R207" s="72">
        <f t="shared" si="18"/>
        <v>0</v>
      </c>
      <c r="S207" s="76"/>
      <c r="T207" s="76"/>
      <c r="U207" s="76"/>
      <c r="V207" s="76"/>
      <c r="W207" s="76"/>
      <c r="X207" s="73" t="str">
        <f t="shared" si="19"/>
        <v/>
      </c>
      <c r="Y207" s="73" t="str">
        <f>IF(K207="","",IF(THAM_SO!$B$7="Ưu tiên tỷ lệ trực tuyến thấp",(1-M207)*100,M207*100))</f>
        <v/>
      </c>
      <c r="Z207" s="73" t="str">
        <f t="shared" si="15"/>
        <v/>
      </c>
      <c r="AA207" s="73" t="str">
        <f t="shared" si="16"/>
        <v/>
      </c>
      <c r="AB207" s="73" t="str">
        <f t="shared" si="17"/>
        <v/>
      </c>
      <c r="AC207" s="73" t="str">
        <f>IF(K207="","",X207*THAM_SO!$B$2+Y207*THAM_SO!$B$3+Z207*THAM_SO!$B$4+AA207*THAM_SO!$B$5+AB207*THAM_SO!$B$6)</f>
        <v/>
      </c>
      <c r="AD207" s="75" t="str">
        <f t="shared" si="8"/>
        <v/>
      </c>
      <c r="AE207" s="76"/>
      <c r="AF207" s="78"/>
      <c r="AG207" s="78"/>
      <c r="AH207" s="78"/>
      <c r="AI207" s="78"/>
      <c r="AJ207" s="78"/>
      <c r="AK207" s="78"/>
      <c r="AL207" s="78"/>
    </row>
    <row r="208" ht="13.5" customHeight="1">
      <c r="A208" s="20">
        <v>203.0</v>
      </c>
      <c r="B208" s="20" t="s">
        <v>63</v>
      </c>
      <c r="C208" s="20" t="s">
        <v>97</v>
      </c>
      <c r="D208" s="67">
        <v>3.0</v>
      </c>
      <c r="E208" s="80"/>
      <c r="F208" s="76"/>
      <c r="G208" s="76"/>
      <c r="H208" s="76"/>
      <c r="I208" s="76"/>
      <c r="J208" s="76"/>
      <c r="K208" s="81"/>
      <c r="L208" s="81"/>
      <c r="M208" s="71">
        <f t="shared" si="1"/>
        <v>0</v>
      </c>
      <c r="N208" s="81"/>
      <c r="O208" s="72">
        <f t="shared" si="2"/>
        <v>0</v>
      </c>
      <c r="P208" s="76"/>
      <c r="Q208" s="76"/>
      <c r="R208" s="72">
        <f t="shared" si="18"/>
        <v>0</v>
      </c>
      <c r="S208" s="76"/>
      <c r="T208" s="76"/>
      <c r="U208" s="76"/>
      <c r="V208" s="76"/>
      <c r="W208" s="76"/>
      <c r="X208" s="73" t="str">
        <f t="shared" si="19"/>
        <v/>
      </c>
      <c r="Y208" s="73" t="str">
        <f>IF(K208="","",IF(THAM_SO!$B$7="Ưu tiên tỷ lệ trực tuyến thấp",(1-M208)*100,M208*100))</f>
        <v/>
      </c>
      <c r="Z208" s="73" t="str">
        <f t="shared" si="15"/>
        <v/>
      </c>
      <c r="AA208" s="73" t="str">
        <f t="shared" si="16"/>
        <v/>
      </c>
      <c r="AB208" s="73" t="str">
        <f t="shared" si="17"/>
        <v/>
      </c>
      <c r="AC208" s="73" t="str">
        <f>IF(K208="","",X208*THAM_SO!$B$2+Y208*THAM_SO!$B$3+Z208*THAM_SO!$B$4+AA208*THAM_SO!$B$5+AB208*THAM_SO!$B$6)</f>
        <v/>
      </c>
      <c r="AD208" s="75" t="str">
        <f t="shared" si="8"/>
        <v/>
      </c>
      <c r="AE208" s="76"/>
      <c r="AF208" s="78"/>
      <c r="AG208" s="78"/>
      <c r="AH208" s="78"/>
      <c r="AI208" s="78"/>
      <c r="AJ208" s="78"/>
      <c r="AK208" s="78"/>
      <c r="AL208" s="78"/>
    </row>
    <row r="209" ht="13.5" customHeight="1">
      <c r="A209" s="20">
        <v>204.0</v>
      </c>
      <c r="B209" s="20" t="s">
        <v>63</v>
      </c>
      <c r="C209" s="20" t="s">
        <v>97</v>
      </c>
      <c r="D209" s="67">
        <v>4.0</v>
      </c>
      <c r="E209" s="80"/>
      <c r="F209" s="76"/>
      <c r="G209" s="76"/>
      <c r="H209" s="76"/>
      <c r="I209" s="76"/>
      <c r="J209" s="76"/>
      <c r="K209" s="81"/>
      <c r="L209" s="81"/>
      <c r="M209" s="71">
        <f t="shared" si="1"/>
        <v>0</v>
      </c>
      <c r="N209" s="81"/>
      <c r="O209" s="72">
        <f t="shared" si="2"/>
        <v>0</v>
      </c>
      <c r="P209" s="76"/>
      <c r="Q209" s="76"/>
      <c r="R209" s="72">
        <f t="shared" si="18"/>
        <v>0</v>
      </c>
      <c r="S209" s="76"/>
      <c r="T209" s="76"/>
      <c r="U209" s="76"/>
      <c r="V209" s="76"/>
      <c r="W209" s="76"/>
      <c r="X209" s="73" t="str">
        <f t="shared" si="19"/>
        <v/>
      </c>
      <c r="Y209" s="73" t="str">
        <f>IF(K209="","",IF(THAM_SO!$B$7="Ưu tiên tỷ lệ trực tuyến thấp",(1-M209)*100,M209*100))</f>
        <v/>
      </c>
      <c r="Z209" s="73" t="str">
        <f t="shared" si="15"/>
        <v/>
      </c>
      <c r="AA209" s="73" t="str">
        <f t="shared" si="16"/>
        <v/>
      </c>
      <c r="AB209" s="73" t="str">
        <f t="shared" si="17"/>
        <v/>
      </c>
      <c r="AC209" s="73" t="str">
        <f>IF(K209="","",X209*THAM_SO!$B$2+Y209*THAM_SO!$B$3+Z209*THAM_SO!$B$4+AA209*THAM_SO!$B$5+AB209*THAM_SO!$B$6)</f>
        <v/>
      </c>
      <c r="AD209" s="75" t="str">
        <f t="shared" si="8"/>
        <v/>
      </c>
      <c r="AE209" s="76"/>
      <c r="AF209" s="78"/>
      <c r="AG209" s="78"/>
      <c r="AH209" s="78"/>
      <c r="AI209" s="78"/>
      <c r="AJ209" s="78"/>
      <c r="AK209" s="78"/>
      <c r="AL209" s="78"/>
    </row>
    <row r="210" ht="13.5" customHeight="1">
      <c r="A210" s="20">
        <v>205.0</v>
      </c>
      <c r="B210" s="20" t="s">
        <v>63</v>
      </c>
      <c r="C210" s="20" t="s">
        <v>97</v>
      </c>
      <c r="D210" s="67">
        <v>5.0</v>
      </c>
      <c r="E210" s="80"/>
      <c r="F210" s="76"/>
      <c r="G210" s="76"/>
      <c r="H210" s="69"/>
      <c r="I210" s="69"/>
      <c r="J210" s="76"/>
      <c r="K210" s="70"/>
      <c r="L210" s="81"/>
      <c r="M210" s="71">
        <f t="shared" si="1"/>
        <v>0</v>
      </c>
      <c r="N210" s="81"/>
      <c r="O210" s="72">
        <f t="shared" si="2"/>
        <v>0</v>
      </c>
      <c r="P210" s="76"/>
      <c r="Q210" s="76"/>
      <c r="R210" s="72">
        <f t="shared" si="18"/>
        <v>0</v>
      </c>
      <c r="S210" s="76"/>
      <c r="T210" s="76"/>
      <c r="U210" s="76"/>
      <c r="V210" s="76"/>
      <c r="W210" s="76"/>
      <c r="X210" s="73" t="str">
        <f t="shared" si="19"/>
        <v/>
      </c>
      <c r="Y210" s="73" t="str">
        <f>IF(K210="","",IF(THAM_SO!$B$7="Ưu tiên tỷ lệ trực tuyến thấp",(1-M210)*100,M210*100))</f>
        <v/>
      </c>
      <c r="Z210" s="73" t="str">
        <f t="shared" si="15"/>
        <v/>
      </c>
      <c r="AA210" s="73" t="str">
        <f t="shared" si="16"/>
        <v/>
      </c>
      <c r="AB210" s="73" t="str">
        <f t="shared" si="17"/>
        <v/>
      </c>
      <c r="AC210" s="73" t="str">
        <f>IF(K210="","",X210*THAM_SO!$B$2+Y210*THAM_SO!$B$3+Z210*THAM_SO!$B$4+AA210*THAM_SO!$B$5+AB210*THAM_SO!$B$6)</f>
        <v/>
      </c>
      <c r="AD210" s="75" t="str">
        <f t="shared" si="8"/>
        <v/>
      </c>
      <c r="AE210" s="76"/>
      <c r="AF210" s="78"/>
      <c r="AG210" s="78"/>
      <c r="AH210" s="78"/>
      <c r="AI210" s="78"/>
      <c r="AJ210" s="78"/>
      <c r="AK210" s="78"/>
      <c r="AL210" s="78"/>
    </row>
    <row r="211" ht="13.5" customHeight="1">
      <c r="A211" s="270">
        <v>206.0</v>
      </c>
      <c r="B211" s="270" t="s">
        <v>63</v>
      </c>
      <c r="C211" s="270" t="s">
        <v>98</v>
      </c>
      <c r="D211" s="271">
        <v>1.0</v>
      </c>
      <c r="E211" s="272" t="s">
        <v>536</v>
      </c>
      <c r="F211" s="274" t="s">
        <v>650</v>
      </c>
      <c r="G211" s="274" t="s">
        <v>185</v>
      </c>
      <c r="H211" s="274" t="s">
        <v>63</v>
      </c>
      <c r="I211" s="274" t="s">
        <v>859</v>
      </c>
      <c r="J211" s="402" t="s">
        <v>877</v>
      </c>
      <c r="K211" s="275">
        <v>4322.0</v>
      </c>
      <c r="L211" s="275">
        <v>4322.0</v>
      </c>
      <c r="M211" s="276">
        <f t="shared" si="1"/>
        <v>1</v>
      </c>
      <c r="N211" s="403"/>
      <c r="O211" s="277">
        <f t="shared" si="2"/>
        <v>0</v>
      </c>
      <c r="P211" s="278"/>
      <c r="Q211" s="278"/>
      <c r="R211" s="277">
        <f t="shared" si="18"/>
        <v>0</v>
      </c>
      <c r="S211" s="278"/>
      <c r="T211" s="274">
        <v>1.0</v>
      </c>
      <c r="U211" s="274" t="s">
        <v>878</v>
      </c>
      <c r="V211" s="278"/>
      <c r="W211" s="278"/>
      <c r="X211" s="279">
        <f t="shared" si="19"/>
        <v>29.47153086</v>
      </c>
      <c r="Y211" s="279">
        <f>IF(K211="","",IF(THAM_SO!$B$7="Ưu tiên tỷ lệ trực tuyến thấp",(1-M211)*100,M211*100))</f>
        <v>0</v>
      </c>
      <c r="Z211" s="279">
        <f t="shared" si="15"/>
        <v>0</v>
      </c>
      <c r="AA211" s="279">
        <f t="shared" si="16"/>
        <v>0</v>
      </c>
      <c r="AB211" s="279">
        <f t="shared" si="17"/>
        <v>20</v>
      </c>
      <c r="AC211" s="279">
        <f>IF(K211="","",X211*THAM_SO!$B$2+Y211*THAM_SO!$B$3+Z211*THAM_SO!$B$4+AA211*THAM_SO!$B$5+AB211*THAM_SO!$B$6)</f>
        <v>12.3150358</v>
      </c>
      <c r="AD211" s="278">
        <f t="shared" si="8"/>
        <v>167</v>
      </c>
      <c r="AE211" s="278"/>
      <c r="AF211" s="270"/>
      <c r="AG211" s="270"/>
      <c r="AH211" s="270"/>
      <c r="AI211" s="270"/>
      <c r="AJ211" s="270"/>
      <c r="AK211" s="270"/>
      <c r="AL211" s="270"/>
    </row>
    <row r="212" ht="13.5" customHeight="1">
      <c r="A212" s="270">
        <v>207.0</v>
      </c>
      <c r="B212" s="270" t="s">
        <v>63</v>
      </c>
      <c r="C212" s="270" t="s">
        <v>98</v>
      </c>
      <c r="D212" s="271">
        <v>2.0</v>
      </c>
      <c r="E212" s="272" t="s">
        <v>520</v>
      </c>
      <c r="F212" s="274" t="s">
        <v>259</v>
      </c>
      <c r="G212" s="274" t="s">
        <v>185</v>
      </c>
      <c r="H212" s="274" t="s">
        <v>63</v>
      </c>
      <c r="I212" s="274" t="s">
        <v>859</v>
      </c>
      <c r="J212" s="402" t="s">
        <v>879</v>
      </c>
      <c r="K212" s="275">
        <v>681.0</v>
      </c>
      <c r="L212" s="275">
        <v>681.0</v>
      </c>
      <c r="M212" s="276">
        <f t="shared" si="1"/>
        <v>1</v>
      </c>
      <c r="N212" s="403"/>
      <c r="O212" s="277">
        <f t="shared" si="2"/>
        <v>0</v>
      </c>
      <c r="P212" s="278"/>
      <c r="Q212" s="278"/>
      <c r="R212" s="277">
        <f t="shared" si="18"/>
        <v>0</v>
      </c>
      <c r="S212" s="278"/>
      <c r="T212" s="274">
        <v>1.0</v>
      </c>
      <c r="U212" s="274" t="s">
        <v>670</v>
      </c>
      <c r="V212" s="274" t="s">
        <v>441</v>
      </c>
      <c r="W212" s="274" t="s">
        <v>855</v>
      </c>
      <c r="X212" s="279">
        <f t="shared" si="19"/>
        <v>4.643709512</v>
      </c>
      <c r="Y212" s="279">
        <f>IF(K212="","",IF(THAM_SO!$B$7="Ưu tiên tỷ lệ trực tuyến thấp",(1-M212)*100,M212*100))</f>
        <v>0</v>
      </c>
      <c r="Z212" s="279">
        <f t="shared" si="15"/>
        <v>0</v>
      </c>
      <c r="AA212" s="279">
        <f t="shared" si="16"/>
        <v>0</v>
      </c>
      <c r="AB212" s="279">
        <f t="shared" si="17"/>
        <v>20</v>
      </c>
      <c r="AC212" s="279">
        <f>IF(K212="","",X212*THAM_SO!$B$2+Y212*THAM_SO!$B$3+Z212*THAM_SO!$B$4+AA212*THAM_SO!$B$5+AB212*THAM_SO!$B$6)</f>
        <v>3.625298329</v>
      </c>
      <c r="AD212" s="278">
        <f t="shared" si="8"/>
        <v>293</v>
      </c>
      <c r="AE212" s="278"/>
      <c r="AF212" s="270"/>
      <c r="AG212" s="270"/>
      <c r="AH212" s="270"/>
      <c r="AI212" s="270"/>
      <c r="AJ212" s="270"/>
      <c r="AK212" s="270"/>
      <c r="AL212" s="270"/>
    </row>
    <row r="213" ht="13.5" customHeight="1">
      <c r="A213" s="270">
        <v>208.0</v>
      </c>
      <c r="B213" s="270" t="s">
        <v>63</v>
      </c>
      <c r="C213" s="270" t="s">
        <v>98</v>
      </c>
      <c r="D213" s="271">
        <v>3.0</v>
      </c>
      <c r="E213" s="272" t="s">
        <v>519</v>
      </c>
      <c r="F213" s="274" t="s">
        <v>353</v>
      </c>
      <c r="G213" s="274" t="s">
        <v>185</v>
      </c>
      <c r="H213" s="274" t="s">
        <v>63</v>
      </c>
      <c r="I213" s="274" t="s">
        <v>859</v>
      </c>
      <c r="J213" s="402" t="s">
        <v>880</v>
      </c>
      <c r="K213" s="275">
        <v>362.0</v>
      </c>
      <c r="L213" s="275">
        <v>362.0</v>
      </c>
      <c r="M213" s="276">
        <f t="shared" si="1"/>
        <v>1</v>
      </c>
      <c r="N213" s="403"/>
      <c r="O213" s="277">
        <f t="shared" si="2"/>
        <v>0</v>
      </c>
      <c r="P213" s="278"/>
      <c r="Q213" s="278"/>
      <c r="R213" s="277">
        <f t="shared" si="18"/>
        <v>0</v>
      </c>
      <c r="S213" s="278"/>
      <c r="T213" s="274">
        <v>1.0</v>
      </c>
      <c r="U213" s="274" t="s">
        <v>761</v>
      </c>
      <c r="V213" s="274" t="s">
        <v>441</v>
      </c>
      <c r="W213" s="274" t="s">
        <v>855</v>
      </c>
      <c r="X213" s="279">
        <f t="shared" si="19"/>
        <v>2.468462325</v>
      </c>
      <c r="Y213" s="279">
        <f>IF(K213="","",IF(THAM_SO!$B$7="Ưu tiên tỷ lệ trực tuyến thấp",(1-M213)*100,M213*100))</f>
        <v>0</v>
      </c>
      <c r="Z213" s="279">
        <f t="shared" si="15"/>
        <v>0</v>
      </c>
      <c r="AA213" s="279">
        <f t="shared" si="16"/>
        <v>0</v>
      </c>
      <c r="AB213" s="279">
        <f t="shared" si="17"/>
        <v>20</v>
      </c>
      <c r="AC213" s="279">
        <f>IF(K213="","",X213*THAM_SO!$B$2+Y213*THAM_SO!$B$3+Z213*THAM_SO!$B$4+AA213*THAM_SO!$B$5+AB213*THAM_SO!$B$6)</f>
        <v>2.863961814</v>
      </c>
      <c r="AD213" s="278">
        <f t="shared" si="8"/>
        <v>332</v>
      </c>
      <c r="AE213" s="278"/>
      <c r="AF213" s="270"/>
      <c r="AG213" s="270"/>
      <c r="AH213" s="270"/>
      <c r="AI213" s="270"/>
      <c r="AJ213" s="270"/>
      <c r="AK213" s="270"/>
      <c r="AL213" s="270"/>
    </row>
    <row r="214" ht="13.5" customHeight="1">
      <c r="A214" s="270">
        <v>209.0</v>
      </c>
      <c r="B214" s="270" t="s">
        <v>63</v>
      </c>
      <c r="C214" s="270" t="s">
        <v>98</v>
      </c>
      <c r="D214" s="271">
        <v>4.0</v>
      </c>
      <c r="E214" s="272" t="s">
        <v>844</v>
      </c>
      <c r="F214" s="274" t="s">
        <v>205</v>
      </c>
      <c r="G214" s="274" t="s">
        <v>881</v>
      </c>
      <c r="H214" s="274" t="s">
        <v>63</v>
      </c>
      <c r="I214" s="274" t="s">
        <v>859</v>
      </c>
      <c r="J214" s="402" t="s">
        <v>882</v>
      </c>
      <c r="K214" s="275">
        <v>253.0</v>
      </c>
      <c r="L214" s="275">
        <v>253.0</v>
      </c>
      <c r="M214" s="276">
        <f t="shared" si="1"/>
        <v>1</v>
      </c>
      <c r="N214" s="403"/>
      <c r="O214" s="277">
        <f t="shared" si="2"/>
        <v>0</v>
      </c>
      <c r="P214" s="278"/>
      <c r="Q214" s="278"/>
      <c r="R214" s="277">
        <f t="shared" si="18"/>
        <v>0</v>
      </c>
      <c r="S214" s="278"/>
      <c r="T214" s="274">
        <v>1.0</v>
      </c>
      <c r="U214" s="274" t="s">
        <v>883</v>
      </c>
      <c r="V214" s="278"/>
      <c r="W214" s="278"/>
      <c r="X214" s="279">
        <f t="shared" si="19"/>
        <v>1.725196045</v>
      </c>
      <c r="Y214" s="279">
        <f>IF(K214="","",IF(THAM_SO!$B$7="Ưu tiên tỷ lệ trực tuyến thấp",(1-M214)*100,M214*100))</f>
        <v>0</v>
      </c>
      <c r="Z214" s="279">
        <f t="shared" si="15"/>
        <v>0</v>
      </c>
      <c r="AA214" s="279">
        <f t="shared" si="16"/>
        <v>0</v>
      </c>
      <c r="AB214" s="279">
        <f t="shared" si="17"/>
        <v>20</v>
      </c>
      <c r="AC214" s="279">
        <f>IF(K214="","",X214*THAM_SO!$B$2+Y214*THAM_SO!$B$3+Z214*THAM_SO!$B$4+AA214*THAM_SO!$B$5+AB214*THAM_SO!$B$6)</f>
        <v>2.603818616</v>
      </c>
      <c r="AD214" s="278">
        <f t="shared" si="8"/>
        <v>348</v>
      </c>
      <c r="AE214" s="278"/>
      <c r="AF214" s="270"/>
      <c r="AG214" s="270"/>
      <c r="AH214" s="270"/>
      <c r="AI214" s="270"/>
      <c r="AJ214" s="270"/>
      <c r="AK214" s="270"/>
      <c r="AL214" s="270"/>
    </row>
    <row r="215" ht="13.5" customHeight="1">
      <c r="A215" s="270">
        <v>210.0</v>
      </c>
      <c r="B215" s="270" t="s">
        <v>63</v>
      </c>
      <c r="C215" s="270" t="s">
        <v>98</v>
      </c>
      <c r="D215" s="271">
        <v>5.0</v>
      </c>
      <c r="E215" s="272" t="s">
        <v>742</v>
      </c>
      <c r="F215" s="274" t="s">
        <v>531</v>
      </c>
      <c r="G215" s="274" t="s">
        <v>185</v>
      </c>
      <c r="H215" s="274" t="s">
        <v>63</v>
      </c>
      <c r="I215" s="274" t="s">
        <v>859</v>
      </c>
      <c r="J215" s="402" t="s">
        <v>884</v>
      </c>
      <c r="K215" s="275">
        <v>170.0</v>
      </c>
      <c r="L215" s="275">
        <v>170.0</v>
      </c>
      <c r="M215" s="276">
        <f t="shared" si="1"/>
        <v>1</v>
      </c>
      <c r="N215" s="403"/>
      <c r="O215" s="277">
        <f t="shared" si="2"/>
        <v>0</v>
      </c>
      <c r="P215" s="278"/>
      <c r="Q215" s="278"/>
      <c r="R215" s="277">
        <f t="shared" si="18"/>
        <v>0</v>
      </c>
      <c r="S215" s="278"/>
      <c r="T215" s="274">
        <v>1.0</v>
      </c>
      <c r="U215" s="274" t="s">
        <v>761</v>
      </c>
      <c r="V215" s="274" t="s">
        <v>441</v>
      </c>
      <c r="W215" s="274" t="s">
        <v>855</v>
      </c>
      <c r="X215" s="279">
        <f t="shared" si="19"/>
        <v>1.159222639</v>
      </c>
      <c r="Y215" s="279">
        <f>IF(K215="","",IF(THAM_SO!$B$7="Ưu tiên tỷ lệ trực tuyến thấp",(1-M215)*100,M215*100))</f>
        <v>0</v>
      </c>
      <c r="Z215" s="279">
        <f t="shared" si="15"/>
        <v>0</v>
      </c>
      <c r="AA215" s="279">
        <f t="shared" si="16"/>
        <v>0</v>
      </c>
      <c r="AB215" s="279">
        <f t="shared" si="17"/>
        <v>20</v>
      </c>
      <c r="AC215" s="279">
        <f>IF(K215="","",X215*THAM_SO!$B$2+Y215*THAM_SO!$B$3+Z215*THAM_SO!$B$4+AA215*THAM_SO!$B$5+AB215*THAM_SO!$B$6)</f>
        <v>2.405727924</v>
      </c>
      <c r="AD215" s="278">
        <f t="shared" si="8"/>
        <v>358</v>
      </c>
      <c r="AE215" s="278"/>
      <c r="AF215" s="270"/>
      <c r="AG215" s="270"/>
      <c r="AH215" s="270"/>
      <c r="AI215" s="270"/>
      <c r="AJ215" s="270"/>
      <c r="AK215" s="270"/>
      <c r="AL215" s="270"/>
    </row>
    <row r="216" ht="13.5" customHeight="1">
      <c r="A216" s="20">
        <v>211.0</v>
      </c>
      <c r="B216" s="20" t="s">
        <v>63</v>
      </c>
      <c r="C216" s="20" t="s">
        <v>99</v>
      </c>
      <c r="D216" s="67">
        <v>1.0</v>
      </c>
      <c r="E216" s="80"/>
      <c r="F216" s="76"/>
      <c r="G216" s="76"/>
      <c r="H216" s="76"/>
      <c r="I216" s="76"/>
      <c r="J216" s="76"/>
      <c r="K216" s="81"/>
      <c r="L216" s="81"/>
      <c r="M216" s="71">
        <f t="shared" si="1"/>
        <v>0</v>
      </c>
      <c r="N216" s="81"/>
      <c r="O216" s="72">
        <f t="shared" si="2"/>
        <v>0</v>
      </c>
      <c r="P216" s="76"/>
      <c r="Q216" s="76"/>
      <c r="R216" s="72">
        <f t="shared" si="18"/>
        <v>0</v>
      </c>
      <c r="S216" s="76"/>
      <c r="T216" s="76"/>
      <c r="U216" s="76"/>
      <c r="V216" s="76"/>
      <c r="W216" s="76"/>
      <c r="X216" s="73" t="str">
        <f t="shared" si="19"/>
        <v/>
      </c>
      <c r="Y216" s="73" t="str">
        <f>IF(K216="","",IF(THAM_SO!$B$7="Ưu tiên tỷ lệ trực tuyến thấp",(1-M216)*100,M216*100))</f>
        <v/>
      </c>
      <c r="Z216" s="73" t="str">
        <f t="shared" si="15"/>
        <v/>
      </c>
      <c r="AA216" s="73" t="str">
        <f t="shared" si="16"/>
        <v/>
      </c>
      <c r="AB216" s="73" t="str">
        <f t="shared" si="17"/>
        <v/>
      </c>
      <c r="AC216" s="73" t="str">
        <f>IF(K216="","",X216*THAM_SO!$B$2+Y216*THAM_SO!$B$3+Z216*THAM_SO!$B$4+AA216*THAM_SO!$B$5+AB216*THAM_SO!$B$6)</f>
        <v/>
      </c>
      <c r="AD216" s="75" t="str">
        <f t="shared" si="8"/>
        <v/>
      </c>
      <c r="AE216" s="76"/>
      <c r="AF216" s="78"/>
      <c r="AG216" s="78"/>
      <c r="AH216" s="78"/>
      <c r="AI216" s="78"/>
      <c r="AJ216" s="78"/>
      <c r="AK216" s="78"/>
      <c r="AL216" s="78"/>
    </row>
    <row r="217" ht="13.5" customHeight="1">
      <c r="A217" s="20">
        <v>212.0</v>
      </c>
      <c r="B217" s="20" t="s">
        <v>63</v>
      </c>
      <c r="C217" s="20" t="s">
        <v>99</v>
      </c>
      <c r="D217" s="67">
        <v>2.0</v>
      </c>
      <c r="E217" s="80"/>
      <c r="F217" s="76"/>
      <c r="G217" s="76"/>
      <c r="H217" s="76"/>
      <c r="I217" s="76"/>
      <c r="J217" s="76"/>
      <c r="K217" s="81"/>
      <c r="L217" s="81"/>
      <c r="M217" s="71">
        <f t="shared" si="1"/>
        <v>0</v>
      </c>
      <c r="N217" s="81"/>
      <c r="O217" s="72">
        <f t="shared" si="2"/>
        <v>0</v>
      </c>
      <c r="P217" s="76"/>
      <c r="Q217" s="76"/>
      <c r="R217" s="72">
        <f t="shared" si="18"/>
        <v>0</v>
      </c>
      <c r="S217" s="76"/>
      <c r="T217" s="76"/>
      <c r="U217" s="76"/>
      <c r="V217" s="76"/>
      <c r="W217" s="76"/>
      <c r="X217" s="73" t="str">
        <f t="shared" si="19"/>
        <v/>
      </c>
      <c r="Y217" s="73" t="str">
        <f>IF(K217="","",IF(THAM_SO!$B$7="Ưu tiên tỷ lệ trực tuyến thấp",(1-M217)*100,M217*100))</f>
        <v/>
      </c>
      <c r="Z217" s="73" t="str">
        <f t="shared" si="15"/>
        <v/>
      </c>
      <c r="AA217" s="73" t="str">
        <f t="shared" si="16"/>
        <v/>
      </c>
      <c r="AB217" s="73" t="str">
        <f t="shared" si="17"/>
        <v/>
      </c>
      <c r="AC217" s="73" t="str">
        <f>IF(K217="","",X217*THAM_SO!$B$2+Y217*THAM_SO!$B$3+Z217*THAM_SO!$B$4+AA217*THAM_SO!$B$5+AB217*THAM_SO!$B$6)</f>
        <v/>
      </c>
      <c r="AD217" s="75" t="str">
        <f t="shared" si="8"/>
        <v/>
      </c>
      <c r="AE217" s="76"/>
      <c r="AF217" s="78"/>
      <c r="AG217" s="78"/>
      <c r="AH217" s="78"/>
      <c r="AI217" s="78"/>
      <c r="AJ217" s="78"/>
      <c r="AK217" s="78"/>
      <c r="AL217" s="78"/>
    </row>
    <row r="218" ht="13.5" customHeight="1">
      <c r="A218" s="20">
        <v>213.0</v>
      </c>
      <c r="B218" s="20" t="s">
        <v>63</v>
      </c>
      <c r="C218" s="20" t="s">
        <v>99</v>
      </c>
      <c r="D218" s="67">
        <v>3.0</v>
      </c>
      <c r="E218" s="80"/>
      <c r="F218" s="76"/>
      <c r="G218" s="76"/>
      <c r="H218" s="76"/>
      <c r="I218" s="76"/>
      <c r="J218" s="76"/>
      <c r="K218" s="81"/>
      <c r="L218" s="81"/>
      <c r="M218" s="71">
        <f t="shared" si="1"/>
        <v>0</v>
      </c>
      <c r="N218" s="81"/>
      <c r="O218" s="72">
        <f t="shared" si="2"/>
        <v>0</v>
      </c>
      <c r="P218" s="76"/>
      <c r="Q218" s="76"/>
      <c r="R218" s="72">
        <f t="shared" si="18"/>
        <v>0</v>
      </c>
      <c r="S218" s="76"/>
      <c r="T218" s="76"/>
      <c r="U218" s="76"/>
      <c r="V218" s="76"/>
      <c r="W218" s="76"/>
      <c r="X218" s="73" t="str">
        <f t="shared" si="19"/>
        <v/>
      </c>
      <c r="Y218" s="73" t="str">
        <f>IF(K218="","",IF(THAM_SO!$B$7="Ưu tiên tỷ lệ trực tuyến thấp",(1-M218)*100,M218*100))</f>
        <v/>
      </c>
      <c r="Z218" s="73" t="str">
        <f t="shared" si="15"/>
        <v/>
      </c>
      <c r="AA218" s="73" t="str">
        <f t="shared" si="16"/>
        <v/>
      </c>
      <c r="AB218" s="73" t="str">
        <f t="shared" si="17"/>
        <v/>
      </c>
      <c r="AC218" s="73" t="str">
        <f>IF(K218="","",X218*THAM_SO!$B$2+Y218*THAM_SO!$B$3+Z218*THAM_SO!$B$4+AA218*THAM_SO!$B$5+AB218*THAM_SO!$B$6)</f>
        <v/>
      </c>
      <c r="AD218" s="75" t="str">
        <f t="shared" si="8"/>
        <v/>
      </c>
      <c r="AE218" s="76"/>
      <c r="AF218" s="78"/>
      <c r="AG218" s="78"/>
      <c r="AH218" s="78"/>
      <c r="AI218" s="78"/>
      <c r="AJ218" s="78"/>
      <c r="AK218" s="78"/>
      <c r="AL218" s="78"/>
    </row>
    <row r="219" ht="13.5" customHeight="1">
      <c r="A219" s="20">
        <v>214.0</v>
      </c>
      <c r="B219" s="20" t="s">
        <v>63</v>
      </c>
      <c r="C219" s="20" t="s">
        <v>99</v>
      </c>
      <c r="D219" s="67">
        <v>4.0</v>
      </c>
      <c r="E219" s="80"/>
      <c r="F219" s="76"/>
      <c r="G219" s="76"/>
      <c r="H219" s="76"/>
      <c r="I219" s="76"/>
      <c r="J219" s="76"/>
      <c r="K219" s="81"/>
      <c r="L219" s="81"/>
      <c r="M219" s="71">
        <f t="shared" si="1"/>
        <v>0</v>
      </c>
      <c r="N219" s="81"/>
      <c r="O219" s="72">
        <f t="shared" si="2"/>
        <v>0</v>
      </c>
      <c r="P219" s="76"/>
      <c r="Q219" s="76"/>
      <c r="R219" s="72">
        <f t="shared" si="18"/>
        <v>0</v>
      </c>
      <c r="S219" s="76"/>
      <c r="T219" s="76"/>
      <c r="U219" s="76"/>
      <c r="V219" s="76"/>
      <c r="W219" s="76"/>
      <c r="X219" s="73" t="str">
        <f t="shared" si="19"/>
        <v/>
      </c>
      <c r="Y219" s="73" t="str">
        <f>IF(K219="","",IF(THAM_SO!$B$7="Ưu tiên tỷ lệ trực tuyến thấp",(1-M219)*100,M219*100))</f>
        <v/>
      </c>
      <c r="Z219" s="73" t="str">
        <f t="shared" si="15"/>
        <v/>
      </c>
      <c r="AA219" s="73" t="str">
        <f t="shared" si="16"/>
        <v/>
      </c>
      <c r="AB219" s="73" t="str">
        <f t="shared" si="17"/>
        <v/>
      </c>
      <c r="AC219" s="73" t="str">
        <f>IF(K219="","",X219*THAM_SO!$B$2+Y219*THAM_SO!$B$3+Z219*THAM_SO!$B$4+AA219*THAM_SO!$B$5+AB219*THAM_SO!$B$6)</f>
        <v/>
      </c>
      <c r="AD219" s="75" t="str">
        <f t="shared" si="8"/>
        <v/>
      </c>
      <c r="AE219" s="76"/>
      <c r="AF219" s="78"/>
      <c r="AG219" s="78"/>
      <c r="AH219" s="78"/>
      <c r="AI219" s="78"/>
      <c r="AJ219" s="78"/>
      <c r="AK219" s="78"/>
      <c r="AL219" s="78"/>
    </row>
    <row r="220" ht="13.5" customHeight="1">
      <c r="A220" s="20">
        <v>215.0</v>
      </c>
      <c r="B220" s="20" t="s">
        <v>63</v>
      </c>
      <c r="C220" s="20" t="s">
        <v>99</v>
      </c>
      <c r="D220" s="67">
        <v>5.0</v>
      </c>
      <c r="E220" s="80"/>
      <c r="F220" s="76"/>
      <c r="G220" s="76"/>
      <c r="H220" s="76"/>
      <c r="I220" s="76"/>
      <c r="J220" s="101"/>
      <c r="K220" s="81"/>
      <c r="L220" s="81"/>
      <c r="M220" s="71">
        <f t="shared" si="1"/>
        <v>0</v>
      </c>
      <c r="N220" s="81"/>
      <c r="O220" s="72">
        <f t="shared" si="2"/>
        <v>0</v>
      </c>
      <c r="P220" s="76"/>
      <c r="Q220" s="76"/>
      <c r="R220" s="72">
        <f t="shared" si="18"/>
        <v>0</v>
      </c>
      <c r="S220" s="76"/>
      <c r="T220" s="76"/>
      <c r="U220" s="76"/>
      <c r="V220" s="76"/>
      <c r="W220" s="76"/>
      <c r="X220" s="73" t="str">
        <f t="shared" si="19"/>
        <v/>
      </c>
      <c r="Y220" s="73" t="str">
        <f>IF(K220="","",IF(THAM_SO!$B$7="Ưu tiên tỷ lệ trực tuyến thấp",(1-M220)*100,M220*100))</f>
        <v/>
      </c>
      <c r="Z220" s="73" t="str">
        <f t="shared" si="15"/>
        <v/>
      </c>
      <c r="AA220" s="73" t="str">
        <f t="shared" si="16"/>
        <v/>
      </c>
      <c r="AB220" s="73" t="str">
        <f t="shared" si="17"/>
        <v/>
      </c>
      <c r="AC220" s="73" t="str">
        <f>IF(K220="","",X220*THAM_SO!$B$2+Y220*THAM_SO!$B$3+Z220*THAM_SO!$B$4+AA220*THAM_SO!$B$5+AB220*THAM_SO!$B$6)</f>
        <v/>
      </c>
      <c r="AD220" s="75" t="str">
        <f t="shared" si="8"/>
        <v/>
      </c>
      <c r="AE220" s="76"/>
      <c r="AF220" s="78"/>
      <c r="AG220" s="78"/>
      <c r="AH220" s="78"/>
      <c r="AI220" s="78"/>
      <c r="AJ220" s="78"/>
      <c r="AK220" s="78"/>
      <c r="AL220" s="78"/>
    </row>
    <row r="221" ht="13.5" customHeight="1">
      <c r="A221" s="20">
        <v>216.0</v>
      </c>
      <c r="B221" s="20" t="s">
        <v>63</v>
      </c>
      <c r="C221" s="20" t="s">
        <v>100</v>
      </c>
      <c r="D221" s="67">
        <v>1.0</v>
      </c>
      <c r="E221" s="404" t="s">
        <v>513</v>
      </c>
      <c r="F221" s="405" t="s">
        <v>650</v>
      </c>
      <c r="G221" s="405" t="s">
        <v>185</v>
      </c>
      <c r="H221" s="405" t="s">
        <v>63</v>
      </c>
      <c r="I221" s="406" t="s">
        <v>759</v>
      </c>
      <c r="J221" s="407" t="s">
        <v>885</v>
      </c>
      <c r="K221" s="408">
        <v>2467.0</v>
      </c>
      <c r="L221" s="70">
        <v>2467.0</v>
      </c>
      <c r="M221" s="71">
        <f t="shared" si="1"/>
        <v>1</v>
      </c>
      <c r="N221" s="70">
        <v>0.0</v>
      </c>
      <c r="O221" s="72">
        <f t="shared" si="2"/>
        <v>0</v>
      </c>
      <c r="P221" s="69">
        <v>3.0</v>
      </c>
      <c r="Q221" s="69">
        <v>1.0</v>
      </c>
      <c r="R221" s="72">
        <f t="shared" si="18"/>
        <v>0.3333333333</v>
      </c>
      <c r="S221" s="117" t="s">
        <v>886</v>
      </c>
      <c r="T221" s="69">
        <v>0.0</v>
      </c>
      <c r="U221" s="76"/>
      <c r="V221" s="76"/>
      <c r="W221" s="76"/>
      <c r="X221" s="73">
        <f t="shared" si="19"/>
        <v>16.82236618</v>
      </c>
      <c r="Y221" s="73">
        <f>IF(K221="","",IF(THAM_SO!$B$7="Ưu tiên tỷ lệ trực tuyến thấp",(1-M221)*100,M221*100))</f>
        <v>0</v>
      </c>
      <c r="Z221" s="73">
        <f t="shared" si="15"/>
        <v>33.33333333</v>
      </c>
      <c r="AA221" s="73">
        <f t="shared" si="16"/>
        <v>0</v>
      </c>
      <c r="AB221" s="73">
        <f t="shared" si="17"/>
        <v>0</v>
      </c>
      <c r="AC221" s="73">
        <f>IF(K221="","",X221*THAM_SO!$B$2+Y221*THAM_SO!$B$3+Z221*THAM_SO!$B$4+AA221*THAM_SO!$B$5+AB221*THAM_SO!$B$6)</f>
        <v>15.88782816</v>
      </c>
      <c r="AD221" s="75">
        <f t="shared" si="8"/>
        <v>146</v>
      </c>
      <c r="AE221" s="76"/>
      <c r="AF221" s="78"/>
      <c r="AG221" s="78"/>
      <c r="AH221" s="78"/>
      <c r="AI221" s="78"/>
      <c r="AJ221" s="78"/>
      <c r="AK221" s="78"/>
      <c r="AL221" s="78"/>
    </row>
    <row r="222" ht="13.5" customHeight="1">
      <c r="A222" s="20">
        <v>217.0</v>
      </c>
      <c r="B222" s="20" t="s">
        <v>63</v>
      </c>
      <c r="C222" s="20" t="s">
        <v>100</v>
      </c>
      <c r="D222" s="67">
        <v>2.0</v>
      </c>
      <c r="E222" s="409" t="s">
        <v>613</v>
      </c>
      <c r="F222" s="410" t="s">
        <v>331</v>
      </c>
      <c r="G222" s="410" t="s">
        <v>243</v>
      </c>
      <c r="H222" s="410" t="s">
        <v>63</v>
      </c>
      <c r="I222" s="410" t="s">
        <v>759</v>
      </c>
      <c r="J222" s="407" t="s">
        <v>887</v>
      </c>
      <c r="K222" s="70">
        <v>2356.0</v>
      </c>
      <c r="L222" s="70">
        <v>2356.0</v>
      </c>
      <c r="M222" s="71">
        <f t="shared" si="1"/>
        <v>1</v>
      </c>
      <c r="N222" s="70">
        <v>0.0</v>
      </c>
      <c r="O222" s="72">
        <f t="shared" si="2"/>
        <v>0</v>
      </c>
      <c r="P222" s="69">
        <v>1.0</v>
      </c>
      <c r="Q222" s="69">
        <v>0.0</v>
      </c>
      <c r="R222" s="72">
        <f t="shared" si="18"/>
        <v>0</v>
      </c>
      <c r="S222" s="117" t="s">
        <v>886</v>
      </c>
      <c r="T222" s="411">
        <v>1.0</v>
      </c>
      <c r="U222" s="117" t="s">
        <v>761</v>
      </c>
      <c r="V222" s="117" t="s">
        <v>888</v>
      </c>
      <c r="W222" s="117" t="s">
        <v>889</v>
      </c>
      <c r="X222" s="73">
        <f t="shared" si="19"/>
        <v>16.06546198</v>
      </c>
      <c r="Y222" s="73">
        <f>IF(K222="","",IF(THAM_SO!$B$7="Ưu tiên tỷ lệ trực tuyến thấp",(1-M222)*100,M222*100))</f>
        <v>0</v>
      </c>
      <c r="Z222" s="73">
        <f t="shared" si="15"/>
        <v>0</v>
      </c>
      <c r="AA222" s="73">
        <f t="shared" si="16"/>
        <v>0</v>
      </c>
      <c r="AB222" s="73">
        <f t="shared" si="17"/>
        <v>20</v>
      </c>
      <c r="AC222" s="73">
        <f>IF(K222="","",X222*THAM_SO!$B$2+Y222*THAM_SO!$B$3+Z222*THAM_SO!$B$4+AA222*THAM_SO!$B$5+AB222*THAM_SO!$B$6)</f>
        <v>7.622911695</v>
      </c>
      <c r="AD222" s="75">
        <f t="shared" si="8"/>
        <v>204</v>
      </c>
      <c r="AE222" s="76"/>
      <c r="AF222" s="78"/>
      <c r="AG222" s="78"/>
      <c r="AH222" s="78"/>
      <c r="AI222" s="78"/>
      <c r="AJ222" s="78"/>
      <c r="AK222" s="78"/>
      <c r="AL222" s="78"/>
    </row>
    <row r="223" ht="13.5" customHeight="1">
      <c r="A223" s="20">
        <v>218.0</v>
      </c>
      <c r="B223" s="20" t="s">
        <v>63</v>
      </c>
      <c r="C223" s="20" t="s">
        <v>100</v>
      </c>
      <c r="D223" s="67">
        <v>3.0</v>
      </c>
      <c r="E223" s="409" t="s">
        <v>544</v>
      </c>
      <c r="F223" s="412" t="s">
        <v>443</v>
      </c>
      <c r="G223" s="413" t="s">
        <v>243</v>
      </c>
      <c r="H223" s="410" t="s">
        <v>63</v>
      </c>
      <c r="I223" s="405" t="s">
        <v>804</v>
      </c>
      <c r="J223" s="407" t="s">
        <v>890</v>
      </c>
      <c r="K223" s="70">
        <v>1315.0</v>
      </c>
      <c r="L223" s="70">
        <v>1315.0</v>
      </c>
      <c r="M223" s="71">
        <f t="shared" si="1"/>
        <v>1</v>
      </c>
      <c r="N223" s="70">
        <v>0.0</v>
      </c>
      <c r="O223" s="72">
        <f t="shared" si="2"/>
        <v>0</v>
      </c>
      <c r="P223" s="69">
        <v>2.0</v>
      </c>
      <c r="Q223" s="69">
        <v>0.0</v>
      </c>
      <c r="R223" s="72">
        <f t="shared" si="18"/>
        <v>0</v>
      </c>
      <c r="S223" s="117" t="s">
        <v>886</v>
      </c>
      <c r="T223" s="411">
        <v>1.0</v>
      </c>
      <c r="U223" s="117" t="s">
        <v>761</v>
      </c>
      <c r="V223" s="117" t="s">
        <v>888</v>
      </c>
      <c r="W223" s="117" t="s">
        <v>889</v>
      </c>
      <c r="X223" s="73">
        <f t="shared" si="19"/>
        <v>8.96692806</v>
      </c>
      <c r="Y223" s="73">
        <f>IF(K223="","",IF(THAM_SO!$B$7="Ưu tiên tỷ lệ trực tuyến thấp",(1-M223)*100,M223*100))</f>
        <v>0</v>
      </c>
      <c r="Z223" s="73">
        <f t="shared" si="15"/>
        <v>0</v>
      </c>
      <c r="AA223" s="73">
        <f t="shared" si="16"/>
        <v>0</v>
      </c>
      <c r="AB223" s="73">
        <f t="shared" si="17"/>
        <v>20</v>
      </c>
      <c r="AC223" s="73">
        <f>IF(K223="","",X223*THAM_SO!$B$2+Y223*THAM_SO!$B$3+Z223*THAM_SO!$B$4+AA223*THAM_SO!$B$5+AB223*THAM_SO!$B$6)</f>
        <v>5.138424821</v>
      </c>
      <c r="AD223" s="75">
        <f t="shared" si="8"/>
        <v>249</v>
      </c>
      <c r="AE223" s="76"/>
      <c r="AF223" s="78"/>
      <c r="AG223" s="78"/>
      <c r="AH223" s="78"/>
      <c r="AI223" s="78"/>
      <c r="AJ223" s="78"/>
      <c r="AK223" s="78"/>
      <c r="AL223" s="78"/>
    </row>
    <row r="224" ht="13.5" customHeight="1">
      <c r="A224" s="20">
        <v>219.0</v>
      </c>
      <c r="B224" s="20" t="s">
        <v>63</v>
      </c>
      <c r="C224" s="20" t="s">
        <v>100</v>
      </c>
      <c r="D224" s="67">
        <v>4.0</v>
      </c>
      <c r="E224" s="414" t="s">
        <v>661</v>
      </c>
      <c r="F224" s="415" t="s">
        <v>224</v>
      </c>
      <c r="G224" s="415" t="s">
        <v>226</v>
      </c>
      <c r="H224" s="415" t="s">
        <v>63</v>
      </c>
      <c r="I224" s="405" t="s">
        <v>806</v>
      </c>
      <c r="J224" s="407" t="s">
        <v>891</v>
      </c>
      <c r="K224" s="70">
        <v>530.0</v>
      </c>
      <c r="L224" s="70">
        <v>530.0</v>
      </c>
      <c r="M224" s="71">
        <f t="shared" si="1"/>
        <v>1</v>
      </c>
      <c r="N224" s="70">
        <v>0.0</v>
      </c>
      <c r="O224" s="72">
        <f t="shared" si="2"/>
        <v>0</v>
      </c>
      <c r="P224" s="69">
        <v>1.0</v>
      </c>
      <c r="Q224" s="69">
        <v>0.0</v>
      </c>
      <c r="R224" s="72">
        <f t="shared" si="18"/>
        <v>0</v>
      </c>
      <c r="S224" s="117" t="s">
        <v>886</v>
      </c>
      <c r="T224" s="69">
        <v>1.0</v>
      </c>
      <c r="U224" s="117" t="s">
        <v>761</v>
      </c>
      <c r="V224" s="117" t="s">
        <v>888</v>
      </c>
      <c r="W224" s="117" t="s">
        <v>892</v>
      </c>
      <c r="X224" s="73">
        <f t="shared" si="19"/>
        <v>3.614047051</v>
      </c>
      <c r="Y224" s="73">
        <f>IF(K224="","",IF(THAM_SO!$B$7="Ưu tiên tỷ lệ trực tuyến thấp",(1-M224)*100,M224*100))</f>
        <v>0</v>
      </c>
      <c r="Z224" s="73">
        <f t="shared" si="15"/>
        <v>0</v>
      </c>
      <c r="AA224" s="73">
        <f t="shared" si="16"/>
        <v>0</v>
      </c>
      <c r="AB224" s="73">
        <f t="shared" si="17"/>
        <v>20</v>
      </c>
      <c r="AC224" s="73">
        <f>IF(K224="","",X224*THAM_SO!$B$2+Y224*THAM_SO!$B$3+Z224*THAM_SO!$B$4+AA224*THAM_SO!$B$5+AB224*THAM_SO!$B$6)</f>
        <v>3.264916468</v>
      </c>
      <c r="AD224" s="75">
        <f t="shared" si="8"/>
        <v>305</v>
      </c>
      <c r="AE224" s="76"/>
      <c r="AF224" s="78"/>
      <c r="AG224" s="78"/>
      <c r="AH224" s="78"/>
      <c r="AI224" s="78"/>
      <c r="AJ224" s="78"/>
      <c r="AK224" s="78"/>
      <c r="AL224" s="78"/>
    </row>
    <row r="225" ht="13.5" customHeight="1">
      <c r="A225" s="20">
        <v>220.0</v>
      </c>
      <c r="B225" s="20" t="s">
        <v>63</v>
      </c>
      <c r="C225" s="20" t="s">
        <v>100</v>
      </c>
      <c r="D225" s="67">
        <v>5.0</v>
      </c>
      <c r="E225" s="416" t="s">
        <v>747</v>
      </c>
      <c r="F225" s="417" t="s">
        <v>259</v>
      </c>
      <c r="G225" s="418" t="s">
        <v>462</v>
      </c>
      <c r="H225" s="419" t="s">
        <v>63</v>
      </c>
      <c r="I225" s="405" t="s">
        <v>804</v>
      </c>
      <c r="J225" s="407" t="s">
        <v>772</v>
      </c>
      <c r="K225" s="70">
        <v>462.0</v>
      </c>
      <c r="L225" s="70">
        <v>462.0</v>
      </c>
      <c r="M225" s="71">
        <f t="shared" si="1"/>
        <v>1</v>
      </c>
      <c r="N225" s="70">
        <v>0.0</v>
      </c>
      <c r="O225" s="72">
        <f t="shared" si="2"/>
        <v>0</v>
      </c>
      <c r="P225" s="69">
        <v>5.0</v>
      </c>
      <c r="Q225" s="69">
        <v>1.0</v>
      </c>
      <c r="R225" s="72">
        <f t="shared" si="18"/>
        <v>0.2</v>
      </c>
      <c r="S225" s="117" t="s">
        <v>886</v>
      </c>
      <c r="T225" s="411">
        <v>1.0</v>
      </c>
      <c r="U225" s="117" t="s">
        <v>761</v>
      </c>
      <c r="V225" s="117" t="s">
        <v>888</v>
      </c>
      <c r="W225" s="117" t="s">
        <v>892</v>
      </c>
      <c r="X225" s="73">
        <f t="shared" si="19"/>
        <v>3.150357995</v>
      </c>
      <c r="Y225" s="73">
        <f>IF(K225="","",IF(THAM_SO!$B$7="Ưu tiên tỷ lệ trực tuyến thấp",(1-M225)*100,M225*100))</f>
        <v>0</v>
      </c>
      <c r="Z225" s="73">
        <f t="shared" si="15"/>
        <v>20</v>
      </c>
      <c r="AA225" s="73">
        <f t="shared" si="16"/>
        <v>0</v>
      </c>
      <c r="AB225" s="73">
        <f t="shared" si="17"/>
        <v>20</v>
      </c>
      <c r="AC225" s="73">
        <f>IF(K225="","",X225*THAM_SO!$B$2+Y225*THAM_SO!$B$3+Z225*THAM_SO!$B$4+AA225*THAM_SO!$B$5+AB225*THAM_SO!$B$6)</f>
        <v>9.102625298</v>
      </c>
      <c r="AD225" s="75">
        <f t="shared" si="8"/>
        <v>193</v>
      </c>
      <c r="AE225" s="76"/>
      <c r="AF225" s="78"/>
      <c r="AG225" s="78"/>
      <c r="AH225" s="78"/>
      <c r="AI225" s="78"/>
      <c r="AJ225" s="78"/>
      <c r="AK225" s="78"/>
      <c r="AL225" s="78"/>
    </row>
    <row r="226" ht="13.5" customHeight="1">
      <c r="A226" s="20">
        <v>221.0</v>
      </c>
      <c r="B226" s="20" t="s">
        <v>63</v>
      </c>
      <c r="C226" s="20" t="s">
        <v>101</v>
      </c>
      <c r="D226" s="67">
        <v>1.0</v>
      </c>
      <c r="E226" s="420" t="s">
        <v>513</v>
      </c>
      <c r="F226" s="421" t="s">
        <v>445</v>
      </c>
      <c r="G226" s="69" t="s">
        <v>185</v>
      </c>
      <c r="H226" s="69" t="s">
        <v>63</v>
      </c>
      <c r="I226" s="69" t="s">
        <v>759</v>
      </c>
      <c r="J226" s="237" t="s">
        <v>893</v>
      </c>
      <c r="K226" s="70">
        <v>2515.0</v>
      </c>
      <c r="L226" s="70">
        <v>2515.0</v>
      </c>
      <c r="M226" s="71">
        <f t="shared" si="1"/>
        <v>1</v>
      </c>
      <c r="N226" s="81"/>
      <c r="O226" s="72">
        <f t="shared" si="2"/>
        <v>0</v>
      </c>
      <c r="P226" s="69">
        <v>1.0</v>
      </c>
      <c r="Q226" s="69">
        <v>0.0</v>
      </c>
      <c r="R226" s="72">
        <f t="shared" si="18"/>
        <v>0</v>
      </c>
      <c r="S226" s="69" t="s">
        <v>573</v>
      </c>
      <c r="T226" s="69">
        <v>0.0</v>
      </c>
      <c r="U226" s="76"/>
      <c r="V226" s="76"/>
      <c r="W226" s="76"/>
      <c r="X226" s="73">
        <f t="shared" si="19"/>
        <v>17.1496761</v>
      </c>
      <c r="Y226" s="73">
        <f>IF(K226="","",IF(THAM_SO!$B$7="Ưu tiên tỷ lệ trực tuyến thấp",(1-M226)*100,M226*100))</f>
        <v>0</v>
      </c>
      <c r="Z226" s="73">
        <f t="shared" si="15"/>
        <v>0</v>
      </c>
      <c r="AA226" s="73">
        <f t="shared" si="16"/>
        <v>0</v>
      </c>
      <c r="AB226" s="73">
        <f t="shared" si="17"/>
        <v>0</v>
      </c>
      <c r="AC226" s="73">
        <f>IF(K226="","",X226*THAM_SO!$B$2+Y226*THAM_SO!$B$3+Z226*THAM_SO!$B$4+AA226*THAM_SO!$B$5+AB226*THAM_SO!$B$6)</f>
        <v>6.002386635</v>
      </c>
      <c r="AD226" s="75">
        <f t="shared" si="8"/>
        <v>234</v>
      </c>
      <c r="AE226" s="76"/>
      <c r="AF226" s="78"/>
      <c r="AG226" s="78"/>
      <c r="AH226" s="78"/>
      <c r="AI226" s="78"/>
      <c r="AJ226" s="78"/>
      <c r="AK226" s="78"/>
      <c r="AL226" s="78"/>
    </row>
    <row r="227" ht="13.5" customHeight="1">
      <c r="A227" s="20">
        <v>222.0</v>
      </c>
      <c r="B227" s="20" t="s">
        <v>63</v>
      </c>
      <c r="C227" s="20" t="s">
        <v>101</v>
      </c>
      <c r="D227" s="67">
        <v>2.0</v>
      </c>
      <c r="E227" s="420" t="s">
        <v>747</v>
      </c>
      <c r="F227" s="422" t="s">
        <v>462</v>
      </c>
      <c r="G227" s="69" t="s">
        <v>185</v>
      </c>
      <c r="H227" s="69" t="s">
        <v>63</v>
      </c>
      <c r="I227" s="69" t="s">
        <v>804</v>
      </c>
      <c r="J227" s="237" t="s">
        <v>894</v>
      </c>
      <c r="K227" s="70">
        <v>362.0</v>
      </c>
      <c r="L227" s="70">
        <v>362.0</v>
      </c>
      <c r="M227" s="71">
        <f t="shared" si="1"/>
        <v>1</v>
      </c>
      <c r="N227" s="81"/>
      <c r="O227" s="72">
        <f t="shared" si="2"/>
        <v>0</v>
      </c>
      <c r="P227" s="69">
        <v>1.0</v>
      </c>
      <c r="Q227" s="69">
        <v>0.0</v>
      </c>
      <c r="R227" s="72">
        <f t="shared" si="18"/>
        <v>0</v>
      </c>
      <c r="S227" s="69" t="s">
        <v>573</v>
      </c>
      <c r="T227" s="69">
        <v>1.0</v>
      </c>
      <c r="U227" s="76"/>
      <c r="V227" s="76"/>
      <c r="W227" s="76"/>
      <c r="X227" s="73">
        <f t="shared" si="19"/>
        <v>2.468462325</v>
      </c>
      <c r="Y227" s="73">
        <f>IF(K227="","",IF(THAM_SO!$B$7="Ưu tiên tỷ lệ trực tuyến thấp",(1-M227)*100,M227*100))</f>
        <v>0</v>
      </c>
      <c r="Z227" s="73">
        <f t="shared" si="15"/>
        <v>0</v>
      </c>
      <c r="AA227" s="73">
        <f t="shared" si="16"/>
        <v>0</v>
      </c>
      <c r="AB227" s="73">
        <f t="shared" si="17"/>
        <v>20</v>
      </c>
      <c r="AC227" s="73">
        <f>IF(K227="","",X227*THAM_SO!$B$2+Y227*THAM_SO!$B$3+Z227*THAM_SO!$B$4+AA227*THAM_SO!$B$5+AB227*THAM_SO!$B$6)</f>
        <v>2.863961814</v>
      </c>
      <c r="AD227" s="75">
        <f t="shared" si="8"/>
        <v>332</v>
      </c>
      <c r="AE227" s="76"/>
      <c r="AF227" s="78"/>
      <c r="AG227" s="78"/>
      <c r="AH227" s="78"/>
      <c r="AI227" s="78"/>
      <c r="AJ227" s="78"/>
      <c r="AK227" s="78"/>
      <c r="AL227" s="78"/>
    </row>
    <row r="228" ht="13.5" customHeight="1">
      <c r="A228" s="20">
        <v>223.0</v>
      </c>
      <c r="B228" s="20" t="s">
        <v>63</v>
      </c>
      <c r="C228" s="20" t="s">
        <v>101</v>
      </c>
      <c r="D228" s="67">
        <v>3.0</v>
      </c>
      <c r="E228" s="68" t="s">
        <v>512</v>
      </c>
      <c r="F228" s="369" t="s">
        <v>331</v>
      </c>
      <c r="G228" s="69" t="s">
        <v>243</v>
      </c>
      <c r="H228" s="69" t="s">
        <v>63</v>
      </c>
      <c r="I228" s="69" t="s">
        <v>804</v>
      </c>
      <c r="J228" s="237" t="s">
        <v>895</v>
      </c>
      <c r="K228" s="70">
        <v>276.0</v>
      </c>
      <c r="L228" s="70">
        <v>276.0</v>
      </c>
      <c r="M228" s="71">
        <f t="shared" si="1"/>
        <v>1</v>
      </c>
      <c r="N228" s="81"/>
      <c r="O228" s="72">
        <f t="shared" si="2"/>
        <v>0</v>
      </c>
      <c r="P228" s="69">
        <v>1.0</v>
      </c>
      <c r="Q228" s="69">
        <v>0.0</v>
      </c>
      <c r="R228" s="72">
        <f t="shared" si="18"/>
        <v>0</v>
      </c>
      <c r="S228" s="69" t="s">
        <v>573</v>
      </c>
      <c r="T228" s="69">
        <v>1.0</v>
      </c>
      <c r="U228" s="69" t="s">
        <v>761</v>
      </c>
      <c r="V228" s="69" t="s">
        <v>441</v>
      </c>
      <c r="W228" s="76"/>
      <c r="X228" s="73">
        <f t="shared" si="19"/>
        <v>1.882032049</v>
      </c>
      <c r="Y228" s="73">
        <f>IF(K228="","",IF(THAM_SO!$B$7="Ưu tiên tỷ lệ trực tuyến thấp",(1-M228)*100,M228*100))</f>
        <v>0</v>
      </c>
      <c r="Z228" s="73">
        <f t="shared" si="15"/>
        <v>0</v>
      </c>
      <c r="AA228" s="73">
        <f t="shared" si="16"/>
        <v>0</v>
      </c>
      <c r="AB228" s="73">
        <f t="shared" si="17"/>
        <v>20</v>
      </c>
      <c r="AC228" s="73">
        <f>IF(K228="","",X228*THAM_SO!$B$2+Y228*THAM_SO!$B$3+Z228*THAM_SO!$B$4+AA228*THAM_SO!$B$5+AB228*THAM_SO!$B$6)</f>
        <v>2.658711217</v>
      </c>
      <c r="AD228" s="75">
        <f t="shared" si="8"/>
        <v>345</v>
      </c>
      <c r="AE228" s="76"/>
      <c r="AF228" s="78"/>
      <c r="AG228" s="78"/>
      <c r="AH228" s="78"/>
      <c r="AI228" s="78"/>
      <c r="AJ228" s="78"/>
      <c r="AK228" s="78"/>
      <c r="AL228" s="78"/>
    </row>
    <row r="229" ht="13.5" customHeight="1">
      <c r="A229" s="20">
        <v>224.0</v>
      </c>
      <c r="B229" s="20" t="s">
        <v>63</v>
      </c>
      <c r="C229" s="20" t="s">
        <v>101</v>
      </c>
      <c r="D229" s="67">
        <v>4.0</v>
      </c>
      <c r="E229" s="68" t="s">
        <v>766</v>
      </c>
      <c r="F229" s="69" t="s">
        <v>767</v>
      </c>
      <c r="G229" s="69" t="s">
        <v>236</v>
      </c>
      <c r="H229" s="69" t="s">
        <v>63</v>
      </c>
      <c r="I229" s="69" t="s">
        <v>804</v>
      </c>
      <c r="J229" s="290" t="s">
        <v>896</v>
      </c>
      <c r="K229" s="70">
        <v>159.0</v>
      </c>
      <c r="L229" s="70">
        <v>159.0</v>
      </c>
      <c r="M229" s="71">
        <f t="shared" si="1"/>
        <v>1</v>
      </c>
      <c r="N229" s="70">
        <v>52.0</v>
      </c>
      <c r="O229" s="72">
        <f t="shared" si="2"/>
        <v>0.3270440252</v>
      </c>
      <c r="P229" s="69">
        <v>1.0</v>
      </c>
      <c r="Q229" s="69">
        <v>0.0</v>
      </c>
      <c r="R229" s="72">
        <f t="shared" si="18"/>
        <v>0</v>
      </c>
      <c r="S229" s="69" t="s">
        <v>573</v>
      </c>
      <c r="T229" s="69">
        <v>1.0</v>
      </c>
      <c r="U229" s="69" t="s">
        <v>761</v>
      </c>
      <c r="V229" s="69" t="s">
        <v>441</v>
      </c>
      <c r="W229" s="76"/>
      <c r="X229" s="73">
        <f t="shared" si="19"/>
        <v>1.084214115</v>
      </c>
      <c r="Y229" s="73">
        <f>IF(K229="","",IF(THAM_SO!$B$7="Ưu tiên tỷ lệ trực tuyến thấp",(1-M229)*100,M229*100))</f>
        <v>0</v>
      </c>
      <c r="Z229" s="73">
        <f t="shared" si="15"/>
        <v>0</v>
      </c>
      <c r="AA229" s="73">
        <f t="shared" si="16"/>
        <v>32.70440252</v>
      </c>
      <c r="AB229" s="73">
        <f t="shared" si="17"/>
        <v>20</v>
      </c>
      <c r="AC229" s="73">
        <f>IF(K229="","",X229*THAM_SO!$B$2+Y229*THAM_SO!$B$3+Z229*THAM_SO!$B$4+AA229*THAM_SO!$B$5+AB229*THAM_SO!$B$6)</f>
        <v>5.649915192</v>
      </c>
      <c r="AD229" s="75">
        <f t="shared" si="8"/>
        <v>238</v>
      </c>
      <c r="AE229" s="76"/>
      <c r="AF229" s="78"/>
      <c r="AG229" s="78"/>
      <c r="AH229" s="78"/>
      <c r="AI229" s="78"/>
      <c r="AJ229" s="78"/>
      <c r="AK229" s="78"/>
      <c r="AL229" s="78"/>
    </row>
    <row r="230" ht="13.5" customHeight="1">
      <c r="A230" s="20">
        <v>225.0</v>
      </c>
      <c r="B230" s="20" t="s">
        <v>63</v>
      </c>
      <c r="C230" s="20" t="s">
        <v>101</v>
      </c>
      <c r="D230" s="67">
        <v>5.0</v>
      </c>
      <c r="E230" s="423" t="s">
        <v>661</v>
      </c>
      <c r="F230" s="424" t="s">
        <v>827</v>
      </c>
      <c r="G230" s="107" t="s">
        <v>226</v>
      </c>
      <c r="H230" s="69" t="s">
        <v>63</v>
      </c>
      <c r="I230" s="69" t="s">
        <v>804</v>
      </c>
      <c r="J230" s="237" t="s">
        <v>897</v>
      </c>
      <c r="K230" s="70">
        <v>113.0</v>
      </c>
      <c r="L230" s="70">
        <v>113.0</v>
      </c>
      <c r="M230" s="71">
        <f t="shared" si="1"/>
        <v>1</v>
      </c>
      <c r="N230" s="70">
        <v>0.0</v>
      </c>
      <c r="O230" s="72">
        <f t="shared" si="2"/>
        <v>0</v>
      </c>
      <c r="P230" s="69">
        <v>1.0</v>
      </c>
      <c r="Q230" s="69">
        <v>0.0</v>
      </c>
      <c r="R230" s="72">
        <f t="shared" si="18"/>
        <v>0</v>
      </c>
      <c r="S230" s="69" t="s">
        <v>573</v>
      </c>
      <c r="T230" s="69">
        <v>1.0</v>
      </c>
      <c r="U230" s="69" t="s">
        <v>761</v>
      </c>
      <c r="V230" s="69" t="s">
        <v>441</v>
      </c>
      <c r="W230" s="76"/>
      <c r="X230" s="73">
        <f t="shared" si="19"/>
        <v>0.7705421071</v>
      </c>
      <c r="Y230" s="73">
        <f>IF(K230="","",IF(THAM_SO!$B$7="Ưu tiên tỷ lệ trực tuyến thấp",(1-M230)*100,M230*100))</f>
        <v>0</v>
      </c>
      <c r="Z230" s="73">
        <f t="shared" si="15"/>
        <v>0</v>
      </c>
      <c r="AA230" s="73">
        <f t="shared" si="16"/>
        <v>0</v>
      </c>
      <c r="AB230" s="73">
        <f t="shared" si="17"/>
        <v>20</v>
      </c>
      <c r="AC230" s="73">
        <f>IF(K230="","",X230*THAM_SO!$B$2+Y230*THAM_SO!$B$3+Z230*THAM_SO!$B$4+AA230*THAM_SO!$B$5+AB230*THAM_SO!$B$6)</f>
        <v>2.269689737</v>
      </c>
      <c r="AD230" s="75">
        <f t="shared" si="8"/>
        <v>364</v>
      </c>
      <c r="AE230" s="76"/>
      <c r="AF230" s="78"/>
      <c r="AG230" s="78"/>
      <c r="AH230" s="78"/>
      <c r="AI230" s="78"/>
      <c r="AJ230" s="78"/>
      <c r="AK230" s="78"/>
      <c r="AL230" s="78"/>
    </row>
    <row r="231" ht="13.5" customHeight="1">
      <c r="A231" s="20">
        <v>226.0</v>
      </c>
      <c r="B231" s="20" t="s">
        <v>63</v>
      </c>
      <c r="C231" s="20" t="s">
        <v>102</v>
      </c>
      <c r="D231" s="67">
        <v>1.0</v>
      </c>
      <c r="E231" s="425" t="s">
        <v>513</v>
      </c>
      <c r="F231" s="374" t="s">
        <v>445</v>
      </c>
      <c r="G231" s="374" t="s">
        <v>185</v>
      </c>
      <c r="H231" s="69" t="s">
        <v>63</v>
      </c>
      <c r="I231" s="69" t="s">
        <v>804</v>
      </c>
      <c r="J231" s="237" t="s">
        <v>898</v>
      </c>
      <c r="K231" s="374">
        <v>2060.0</v>
      </c>
      <c r="L231" s="70">
        <v>2060.0</v>
      </c>
      <c r="M231" s="71">
        <f t="shared" si="1"/>
        <v>1</v>
      </c>
      <c r="N231" s="70">
        <v>0.0</v>
      </c>
      <c r="O231" s="72">
        <f t="shared" si="2"/>
        <v>0</v>
      </c>
      <c r="P231" s="69">
        <v>2.0</v>
      </c>
      <c r="Q231" s="69">
        <v>2.0</v>
      </c>
      <c r="R231" s="72">
        <f t="shared" si="18"/>
        <v>1</v>
      </c>
      <c r="S231" s="69" t="s">
        <v>899</v>
      </c>
      <c r="T231" s="69">
        <v>1.0</v>
      </c>
      <c r="U231" s="69" t="s">
        <v>900</v>
      </c>
      <c r="V231" s="69" t="s">
        <v>485</v>
      </c>
      <c r="W231" s="426" t="s">
        <v>901</v>
      </c>
      <c r="X231" s="73">
        <f t="shared" si="19"/>
        <v>14.0470508</v>
      </c>
      <c r="Y231" s="73">
        <f>IF(K231="","",IF(THAM_SO!$B$7="Ưu tiên tỷ lệ trực tuyến thấp",(1-M231)*100,M231*100))</f>
        <v>0</v>
      </c>
      <c r="Z231" s="73">
        <f t="shared" si="15"/>
        <v>100</v>
      </c>
      <c r="AA231" s="73">
        <f t="shared" si="16"/>
        <v>0</v>
      </c>
      <c r="AB231" s="73">
        <f t="shared" si="17"/>
        <v>20</v>
      </c>
      <c r="AC231" s="73">
        <f>IF(K231="","",X231*THAM_SO!$B$2+Y231*THAM_SO!$B$3+Z231*THAM_SO!$B$4+AA231*THAM_SO!$B$5+AB231*THAM_SO!$B$6)</f>
        <v>36.91646778</v>
      </c>
      <c r="AD231" s="75">
        <f t="shared" si="8"/>
        <v>22</v>
      </c>
      <c r="AE231" s="76"/>
      <c r="AF231" s="78"/>
      <c r="AG231" s="78"/>
      <c r="AH231" s="78"/>
      <c r="AI231" s="78"/>
      <c r="AJ231" s="78"/>
      <c r="AK231" s="78"/>
      <c r="AL231" s="78"/>
    </row>
    <row r="232" ht="13.5" customHeight="1">
      <c r="A232" s="20">
        <v>227.0</v>
      </c>
      <c r="B232" s="20" t="s">
        <v>63</v>
      </c>
      <c r="C232" s="20" t="s">
        <v>102</v>
      </c>
      <c r="D232" s="67">
        <v>2.0</v>
      </c>
      <c r="E232" s="425" t="s">
        <v>512</v>
      </c>
      <c r="F232" s="427" t="s">
        <v>331</v>
      </c>
      <c r="G232" s="374" t="s">
        <v>243</v>
      </c>
      <c r="H232" s="69" t="s">
        <v>63</v>
      </c>
      <c r="I232" s="69" t="s">
        <v>804</v>
      </c>
      <c r="J232" s="237" t="s">
        <v>902</v>
      </c>
      <c r="K232" s="374">
        <v>2213.0</v>
      </c>
      <c r="L232" s="70">
        <v>2212.0</v>
      </c>
      <c r="M232" s="71">
        <f t="shared" si="1"/>
        <v>0.9995481247</v>
      </c>
      <c r="N232" s="70">
        <v>0.0</v>
      </c>
      <c r="O232" s="72">
        <f t="shared" si="2"/>
        <v>0</v>
      </c>
      <c r="P232" s="69">
        <v>1.0</v>
      </c>
      <c r="Q232" s="69">
        <v>1.0</v>
      </c>
      <c r="R232" s="72">
        <f t="shared" si="18"/>
        <v>1</v>
      </c>
      <c r="S232" s="69" t="s">
        <v>903</v>
      </c>
      <c r="T232" s="69">
        <v>2.0</v>
      </c>
      <c r="U232" s="69" t="s">
        <v>904</v>
      </c>
      <c r="V232" s="69" t="s">
        <v>486</v>
      </c>
      <c r="W232" s="69" t="s">
        <v>905</v>
      </c>
      <c r="X232" s="73">
        <f t="shared" si="19"/>
        <v>15.09035118</v>
      </c>
      <c r="Y232" s="73">
        <f>IF(K232="","",IF(THAM_SO!$B$7="Ưu tiên tỷ lệ trực tuyến thấp",(1-M232)*100,M232*100))</f>
        <v>0.04518752824</v>
      </c>
      <c r="Z232" s="73">
        <f t="shared" si="15"/>
        <v>100</v>
      </c>
      <c r="AA232" s="73">
        <f t="shared" si="16"/>
        <v>0</v>
      </c>
      <c r="AB232" s="73">
        <f t="shared" si="17"/>
        <v>40</v>
      </c>
      <c r="AC232" s="73">
        <f>IF(K232="","",X232*THAM_SO!$B$2+Y232*THAM_SO!$B$3+Z232*THAM_SO!$B$4+AA232*THAM_SO!$B$5+AB232*THAM_SO!$B$6)</f>
        <v>39.28840104</v>
      </c>
      <c r="AD232" s="75">
        <f t="shared" si="8"/>
        <v>13</v>
      </c>
      <c r="AE232" s="76"/>
      <c r="AF232" s="78"/>
      <c r="AG232" s="78"/>
      <c r="AH232" s="78"/>
      <c r="AI232" s="78"/>
      <c r="AJ232" s="78"/>
      <c r="AK232" s="78"/>
      <c r="AL232" s="78"/>
    </row>
    <row r="233" ht="13.5" customHeight="1">
      <c r="A233" s="20">
        <v>228.0</v>
      </c>
      <c r="B233" s="20" t="s">
        <v>63</v>
      </c>
      <c r="C233" s="20" t="s">
        <v>102</v>
      </c>
      <c r="D233" s="67">
        <v>3.0</v>
      </c>
      <c r="E233" s="425" t="s">
        <v>747</v>
      </c>
      <c r="F233" s="427" t="s">
        <v>259</v>
      </c>
      <c r="G233" s="374" t="s">
        <v>185</v>
      </c>
      <c r="H233" s="69" t="s">
        <v>63</v>
      </c>
      <c r="I233" s="69" t="s">
        <v>804</v>
      </c>
      <c r="J233" s="237" t="s">
        <v>906</v>
      </c>
      <c r="K233" s="374">
        <v>513.0</v>
      </c>
      <c r="L233" s="70">
        <v>513.0</v>
      </c>
      <c r="M233" s="71">
        <f t="shared" si="1"/>
        <v>1</v>
      </c>
      <c r="N233" s="70">
        <v>0.0</v>
      </c>
      <c r="O233" s="72">
        <f t="shared" si="2"/>
        <v>0</v>
      </c>
      <c r="P233" s="69">
        <v>5.0</v>
      </c>
      <c r="Q233" s="69">
        <v>1.0</v>
      </c>
      <c r="R233" s="72">
        <f t="shared" si="18"/>
        <v>0.2</v>
      </c>
      <c r="S233" s="69" t="s">
        <v>907</v>
      </c>
      <c r="T233" s="69">
        <v>2.0</v>
      </c>
      <c r="U233" s="69" t="s">
        <v>908</v>
      </c>
      <c r="V233" s="69" t="s">
        <v>487</v>
      </c>
      <c r="W233" s="69" t="s">
        <v>909</v>
      </c>
      <c r="X233" s="73">
        <f t="shared" si="19"/>
        <v>3.498124787</v>
      </c>
      <c r="Y233" s="73">
        <f>IF(K233="","",IF(THAM_SO!$B$7="Ưu tiên tỷ lệ trực tuyến thấp",(1-M233)*100,M233*100))</f>
        <v>0</v>
      </c>
      <c r="Z233" s="73">
        <f t="shared" si="15"/>
        <v>20</v>
      </c>
      <c r="AA233" s="73">
        <f t="shared" si="16"/>
        <v>0</v>
      </c>
      <c r="AB233" s="73">
        <f t="shared" si="17"/>
        <v>40</v>
      </c>
      <c r="AC233" s="73">
        <f>IF(K233="","",X233*THAM_SO!$B$2+Y233*THAM_SO!$B$3+Z233*THAM_SO!$B$4+AA233*THAM_SO!$B$5+AB233*THAM_SO!$B$6)</f>
        <v>11.22434368</v>
      </c>
      <c r="AD233" s="75">
        <f t="shared" si="8"/>
        <v>173</v>
      </c>
      <c r="AE233" s="76"/>
      <c r="AF233" s="78"/>
      <c r="AG233" s="78"/>
      <c r="AH233" s="78"/>
      <c r="AI233" s="78"/>
      <c r="AJ233" s="78"/>
      <c r="AK233" s="78"/>
      <c r="AL233" s="78"/>
    </row>
    <row r="234" ht="13.5" customHeight="1">
      <c r="A234" s="20">
        <v>229.0</v>
      </c>
      <c r="B234" s="20" t="s">
        <v>63</v>
      </c>
      <c r="C234" s="20" t="s">
        <v>102</v>
      </c>
      <c r="D234" s="67">
        <v>4.0</v>
      </c>
      <c r="E234" s="425" t="s">
        <v>528</v>
      </c>
      <c r="F234" s="374" t="s">
        <v>351</v>
      </c>
      <c r="G234" s="374" t="s">
        <v>185</v>
      </c>
      <c r="H234" s="69" t="s">
        <v>63</v>
      </c>
      <c r="I234" s="69" t="s">
        <v>804</v>
      </c>
      <c r="J234" s="237" t="s">
        <v>910</v>
      </c>
      <c r="K234" s="374">
        <v>564.0</v>
      </c>
      <c r="L234" s="70">
        <v>564.0</v>
      </c>
      <c r="M234" s="71">
        <f t="shared" si="1"/>
        <v>1</v>
      </c>
      <c r="N234" s="70">
        <v>0.0</v>
      </c>
      <c r="O234" s="72">
        <f t="shared" si="2"/>
        <v>0</v>
      </c>
      <c r="P234" s="69">
        <v>3.0</v>
      </c>
      <c r="Q234" s="69">
        <v>1.0</v>
      </c>
      <c r="R234" s="72">
        <f t="shared" si="18"/>
        <v>0.3333333333</v>
      </c>
      <c r="S234" s="69" t="s">
        <v>899</v>
      </c>
      <c r="T234" s="69">
        <v>1.0</v>
      </c>
      <c r="U234" s="69" t="s">
        <v>911</v>
      </c>
      <c r="V234" s="69" t="s">
        <v>488</v>
      </c>
      <c r="W234" s="69" t="s">
        <v>912</v>
      </c>
      <c r="X234" s="73">
        <f t="shared" si="19"/>
        <v>3.845891579</v>
      </c>
      <c r="Y234" s="73">
        <f>IF(K234="","",IF(THAM_SO!$B$7="Ưu tiên tỷ lệ trực tuyến thấp",(1-M234)*100,M234*100))</f>
        <v>0</v>
      </c>
      <c r="Z234" s="73">
        <f t="shared" si="15"/>
        <v>33.33333333</v>
      </c>
      <c r="AA234" s="73">
        <f t="shared" si="16"/>
        <v>0</v>
      </c>
      <c r="AB234" s="73">
        <f t="shared" si="17"/>
        <v>20</v>
      </c>
      <c r="AC234" s="73">
        <f>IF(K234="","",X234*THAM_SO!$B$2+Y234*THAM_SO!$B$3+Z234*THAM_SO!$B$4+AA234*THAM_SO!$B$5+AB234*THAM_SO!$B$6)</f>
        <v>13.34606205</v>
      </c>
      <c r="AD234" s="75">
        <f t="shared" si="8"/>
        <v>161</v>
      </c>
      <c r="AE234" s="76"/>
      <c r="AF234" s="78"/>
      <c r="AG234" s="78"/>
      <c r="AH234" s="78"/>
      <c r="AI234" s="78"/>
      <c r="AJ234" s="78"/>
      <c r="AK234" s="78"/>
      <c r="AL234" s="78"/>
    </row>
    <row r="235" ht="13.5" customHeight="1">
      <c r="A235" s="20">
        <v>230.0</v>
      </c>
      <c r="B235" s="20" t="s">
        <v>63</v>
      </c>
      <c r="C235" s="20" t="s">
        <v>102</v>
      </c>
      <c r="D235" s="67">
        <v>5.0</v>
      </c>
      <c r="E235" s="425" t="s">
        <v>529</v>
      </c>
      <c r="F235" s="374" t="s">
        <v>353</v>
      </c>
      <c r="G235" s="374" t="s">
        <v>185</v>
      </c>
      <c r="H235" s="69" t="s">
        <v>63</v>
      </c>
      <c r="I235" s="69" t="s">
        <v>804</v>
      </c>
      <c r="J235" s="237" t="s">
        <v>913</v>
      </c>
      <c r="K235" s="374">
        <v>409.0</v>
      </c>
      <c r="L235" s="70">
        <v>409.0</v>
      </c>
      <c r="M235" s="71">
        <f t="shared" si="1"/>
        <v>1</v>
      </c>
      <c r="N235" s="70">
        <v>0.0</v>
      </c>
      <c r="O235" s="72">
        <f t="shared" si="2"/>
        <v>0</v>
      </c>
      <c r="P235" s="69">
        <v>2.0</v>
      </c>
      <c r="Q235" s="69">
        <v>2.0</v>
      </c>
      <c r="R235" s="72">
        <f t="shared" si="18"/>
        <v>1</v>
      </c>
      <c r="S235" s="69" t="s">
        <v>899</v>
      </c>
      <c r="T235" s="69">
        <v>1.0</v>
      </c>
      <c r="U235" s="69" t="s">
        <v>914</v>
      </c>
      <c r="V235" s="69" t="s">
        <v>489</v>
      </c>
      <c r="W235" s="69" t="s">
        <v>915</v>
      </c>
      <c r="X235" s="73">
        <f t="shared" si="19"/>
        <v>2.78895329</v>
      </c>
      <c r="Y235" s="73">
        <f>IF(K235="","",IF(THAM_SO!$B$7="Ưu tiên tỷ lệ trực tuyến thấp",(1-M235)*100,M235*100))</f>
        <v>0</v>
      </c>
      <c r="Z235" s="73">
        <f t="shared" si="15"/>
        <v>100</v>
      </c>
      <c r="AA235" s="73">
        <f t="shared" si="16"/>
        <v>0</v>
      </c>
      <c r="AB235" s="73">
        <f t="shared" si="17"/>
        <v>20</v>
      </c>
      <c r="AC235" s="73">
        <f>IF(K235="","",X235*THAM_SO!$B$2+Y235*THAM_SO!$B$3+Z235*THAM_SO!$B$4+AA235*THAM_SO!$B$5+AB235*THAM_SO!$B$6)</f>
        <v>32.97613365</v>
      </c>
      <c r="AD235" s="75">
        <f t="shared" si="8"/>
        <v>64</v>
      </c>
      <c r="AE235" s="76"/>
      <c r="AF235" s="78"/>
      <c r="AG235" s="78"/>
      <c r="AH235" s="78"/>
      <c r="AI235" s="78"/>
      <c r="AJ235" s="78"/>
      <c r="AK235" s="78"/>
      <c r="AL235" s="78"/>
    </row>
    <row r="236" ht="13.5" customHeight="1">
      <c r="A236" s="20">
        <v>231.0</v>
      </c>
      <c r="B236" s="20" t="s">
        <v>63</v>
      </c>
      <c r="C236" s="20" t="s">
        <v>103</v>
      </c>
      <c r="D236" s="67">
        <v>1.0</v>
      </c>
      <c r="E236" s="420" t="s">
        <v>513</v>
      </c>
      <c r="F236" s="421" t="s">
        <v>445</v>
      </c>
      <c r="G236" s="69" t="s">
        <v>916</v>
      </c>
      <c r="H236" s="69" t="s">
        <v>63</v>
      </c>
      <c r="I236" s="69" t="s">
        <v>759</v>
      </c>
      <c r="J236" s="237" t="s">
        <v>917</v>
      </c>
      <c r="K236" s="70">
        <v>4619.0</v>
      </c>
      <c r="L236" s="70">
        <v>3743.0</v>
      </c>
      <c r="M236" s="71">
        <f t="shared" si="1"/>
        <v>0.8103485603</v>
      </c>
      <c r="N236" s="81"/>
      <c r="O236" s="72">
        <f t="shared" si="2"/>
        <v>0</v>
      </c>
      <c r="P236" s="69">
        <v>1.0</v>
      </c>
      <c r="Q236" s="69">
        <v>0.0</v>
      </c>
      <c r="R236" s="72">
        <f t="shared" si="18"/>
        <v>0</v>
      </c>
      <c r="S236" s="69"/>
      <c r="T236" s="69">
        <v>4.0</v>
      </c>
      <c r="U236" s="69" t="s">
        <v>918</v>
      </c>
      <c r="V236" s="69" t="s">
        <v>919</v>
      </c>
      <c r="W236" s="69" t="s">
        <v>920</v>
      </c>
      <c r="X236" s="73">
        <f t="shared" si="19"/>
        <v>31.496761</v>
      </c>
      <c r="Y236" s="73">
        <f>IF(K236="","",IF(THAM_SO!$B$7="Ưu tiên tỷ lệ trực tuyến thấp",(1-M236)*100,M236*100))</f>
        <v>18.96514397</v>
      </c>
      <c r="Z236" s="73">
        <f t="shared" si="15"/>
        <v>0</v>
      </c>
      <c r="AA236" s="73">
        <f t="shared" si="16"/>
        <v>0</v>
      </c>
      <c r="AB236" s="73">
        <f t="shared" si="17"/>
        <v>80</v>
      </c>
      <c r="AC236" s="73">
        <f>IF(K236="","",X236*THAM_SO!$B$2+Y236*THAM_SO!$B$3+Z236*THAM_SO!$B$4+AA236*THAM_SO!$B$5+AB236*THAM_SO!$B$6)</f>
        <v>21.86863794</v>
      </c>
      <c r="AD236" s="75">
        <f t="shared" si="8"/>
        <v>111</v>
      </c>
      <c r="AE236" s="76"/>
      <c r="AF236" s="78"/>
      <c r="AG236" s="78"/>
      <c r="AH236" s="78"/>
      <c r="AI236" s="78"/>
      <c r="AJ236" s="78"/>
      <c r="AK236" s="78"/>
      <c r="AL236" s="78"/>
    </row>
    <row r="237" ht="13.5" customHeight="1">
      <c r="A237" s="20">
        <v>232.0</v>
      </c>
      <c r="B237" s="20" t="s">
        <v>63</v>
      </c>
      <c r="C237" s="20" t="s">
        <v>103</v>
      </c>
      <c r="D237" s="67">
        <v>2.0</v>
      </c>
      <c r="E237" s="68" t="s">
        <v>661</v>
      </c>
      <c r="F237" s="69" t="s">
        <v>224</v>
      </c>
      <c r="G237" s="69" t="s">
        <v>921</v>
      </c>
      <c r="H237" s="69" t="s">
        <v>63</v>
      </c>
      <c r="I237" s="69" t="s">
        <v>759</v>
      </c>
      <c r="J237" s="237" t="s">
        <v>922</v>
      </c>
      <c r="K237" s="70">
        <v>151.0</v>
      </c>
      <c r="L237" s="70">
        <v>0.0</v>
      </c>
      <c r="M237" s="71">
        <f t="shared" si="1"/>
        <v>0</v>
      </c>
      <c r="N237" s="81"/>
      <c r="O237" s="72">
        <f t="shared" si="2"/>
        <v>0</v>
      </c>
      <c r="P237" s="69">
        <v>2.0</v>
      </c>
      <c r="Q237" s="69">
        <v>1.0</v>
      </c>
      <c r="R237" s="72">
        <f t="shared" si="18"/>
        <v>0.5</v>
      </c>
      <c r="S237" s="69" t="s">
        <v>923</v>
      </c>
      <c r="T237" s="76"/>
      <c r="U237" s="69" t="s">
        <v>924</v>
      </c>
      <c r="V237" s="69" t="s">
        <v>925</v>
      </c>
      <c r="W237" s="76"/>
      <c r="X237" s="73">
        <f t="shared" si="19"/>
        <v>1.029662462</v>
      </c>
      <c r="Y237" s="73">
        <f>IF(K237="","",IF(THAM_SO!$B$7="Ưu tiên tỷ lệ trực tuyến thấp",(1-M237)*100,M237*100))</f>
        <v>100</v>
      </c>
      <c r="Z237" s="73">
        <f t="shared" si="15"/>
        <v>50</v>
      </c>
      <c r="AA237" s="73">
        <f t="shared" si="16"/>
        <v>0</v>
      </c>
      <c r="AB237" s="73">
        <f t="shared" si="17"/>
        <v>0</v>
      </c>
      <c r="AC237" s="73">
        <f>IF(K237="","",X237*THAM_SO!$B$2+Y237*THAM_SO!$B$3+Z237*THAM_SO!$B$4+AA237*THAM_SO!$B$5+AB237*THAM_SO!$B$6)</f>
        <v>30.36038186</v>
      </c>
      <c r="AD237" s="75">
        <f t="shared" si="8"/>
        <v>87</v>
      </c>
      <c r="AE237" s="76"/>
      <c r="AF237" s="78"/>
      <c r="AG237" s="78"/>
      <c r="AH237" s="78"/>
      <c r="AI237" s="78"/>
      <c r="AJ237" s="78"/>
      <c r="AK237" s="78"/>
      <c r="AL237" s="78"/>
    </row>
    <row r="238" ht="13.5" customHeight="1">
      <c r="A238" s="20">
        <v>233.0</v>
      </c>
      <c r="B238" s="20" t="s">
        <v>63</v>
      </c>
      <c r="C238" s="20" t="s">
        <v>103</v>
      </c>
      <c r="D238" s="67">
        <v>3.0</v>
      </c>
      <c r="E238" s="428" t="s">
        <v>642</v>
      </c>
      <c r="F238" s="429" t="s">
        <v>926</v>
      </c>
      <c r="G238" s="69" t="s">
        <v>916</v>
      </c>
      <c r="H238" s="69" t="s">
        <v>63</v>
      </c>
      <c r="I238" s="69" t="s">
        <v>759</v>
      </c>
      <c r="J238" s="237" t="s">
        <v>927</v>
      </c>
      <c r="K238" s="70">
        <v>160.0</v>
      </c>
      <c r="L238" s="70">
        <v>51.0</v>
      </c>
      <c r="M238" s="71">
        <f t="shared" si="1"/>
        <v>0.31875</v>
      </c>
      <c r="N238" s="81"/>
      <c r="O238" s="72">
        <f t="shared" si="2"/>
        <v>0</v>
      </c>
      <c r="P238" s="69">
        <v>3.0</v>
      </c>
      <c r="Q238" s="69">
        <v>1.0</v>
      </c>
      <c r="R238" s="72">
        <f t="shared" si="18"/>
        <v>0.3333333333</v>
      </c>
      <c r="S238" s="69" t="s">
        <v>923</v>
      </c>
      <c r="T238" s="76"/>
      <c r="U238" s="69" t="s">
        <v>928</v>
      </c>
      <c r="V238" s="69" t="s">
        <v>359</v>
      </c>
      <c r="W238" s="76"/>
      <c r="X238" s="73">
        <f t="shared" si="19"/>
        <v>1.091033072</v>
      </c>
      <c r="Y238" s="73">
        <f>IF(K238="","",IF(THAM_SO!$B$7="Ưu tiên tỷ lệ trực tuyến thấp",(1-M238)*100,M238*100))</f>
        <v>68.125</v>
      </c>
      <c r="Z238" s="73">
        <f t="shared" si="15"/>
        <v>33.33333333</v>
      </c>
      <c r="AA238" s="73">
        <f t="shared" si="16"/>
        <v>0</v>
      </c>
      <c r="AB238" s="73">
        <f t="shared" si="17"/>
        <v>0</v>
      </c>
      <c r="AC238" s="73">
        <f>IF(K238="","",X238*THAM_SO!$B$2+Y238*THAM_SO!$B$3+Z238*THAM_SO!$B$4+AA238*THAM_SO!$B$5+AB238*THAM_SO!$B$6)</f>
        <v>20.60061158</v>
      </c>
      <c r="AD238" s="75">
        <f t="shared" si="8"/>
        <v>116</v>
      </c>
      <c r="AE238" s="76"/>
      <c r="AF238" s="78"/>
      <c r="AG238" s="78"/>
      <c r="AH238" s="78"/>
      <c r="AI238" s="78"/>
      <c r="AJ238" s="78"/>
      <c r="AK238" s="78"/>
      <c r="AL238" s="78"/>
    </row>
    <row r="239" ht="13.5" customHeight="1">
      <c r="A239" s="430">
        <v>234.0</v>
      </c>
      <c r="B239" s="430" t="s">
        <v>63</v>
      </c>
      <c r="C239" s="430" t="s">
        <v>103</v>
      </c>
      <c r="D239" s="431">
        <v>4.0</v>
      </c>
      <c r="E239" s="428" t="s">
        <v>646</v>
      </c>
      <c r="F239" s="429" t="s">
        <v>205</v>
      </c>
      <c r="G239" s="216" t="s">
        <v>929</v>
      </c>
      <c r="H239" s="216" t="s">
        <v>63</v>
      </c>
      <c r="I239" s="216" t="s">
        <v>759</v>
      </c>
      <c r="J239" s="432" t="s">
        <v>814</v>
      </c>
      <c r="K239" s="433">
        <v>351.0</v>
      </c>
      <c r="L239" s="433">
        <v>185.0</v>
      </c>
      <c r="M239" s="434">
        <f t="shared" si="1"/>
        <v>0.5270655271</v>
      </c>
      <c r="N239" s="435"/>
      <c r="O239" s="436">
        <f t="shared" si="2"/>
        <v>0</v>
      </c>
      <c r="P239" s="216">
        <v>1.0</v>
      </c>
      <c r="Q239" s="216">
        <v>0.0</v>
      </c>
      <c r="R239" s="436">
        <f t="shared" si="18"/>
        <v>0</v>
      </c>
      <c r="S239" s="437"/>
      <c r="T239" s="437"/>
      <c r="U239" s="216" t="s">
        <v>930</v>
      </c>
      <c r="V239" s="216" t="s">
        <v>359</v>
      </c>
      <c r="W239" s="437"/>
      <c r="X239" s="438">
        <f t="shared" si="19"/>
        <v>2.393453802</v>
      </c>
      <c r="Y239" s="438">
        <f>IF(K239="","",IF(THAM_SO!$B$7="Ưu tiên tỷ lệ trực tuyến thấp",(1-M239)*100,M239*100))</f>
        <v>47.29344729</v>
      </c>
      <c r="Z239" s="438">
        <f t="shared" si="15"/>
        <v>0</v>
      </c>
      <c r="AA239" s="438">
        <f t="shared" si="16"/>
        <v>0</v>
      </c>
      <c r="AB239" s="438">
        <f t="shared" si="17"/>
        <v>0</v>
      </c>
      <c r="AC239" s="438">
        <f>IF(K239="","",X239*THAM_SO!$B$2+Y239*THAM_SO!$B$3+Z239*THAM_SO!$B$4+AA239*THAM_SO!$B$5+AB239*THAM_SO!$B$6)</f>
        <v>7.931725925</v>
      </c>
      <c r="AD239" s="439">
        <f t="shared" si="8"/>
        <v>199</v>
      </c>
      <c r="AE239" s="437"/>
      <c r="AF239" s="440"/>
      <c r="AG239" s="440"/>
      <c r="AH239" s="440"/>
      <c r="AI239" s="440"/>
      <c r="AJ239" s="440"/>
      <c r="AK239" s="440"/>
      <c r="AL239" s="440"/>
    </row>
    <row r="240" ht="13.5" customHeight="1">
      <c r="A240" s="20">
        <v>235.0</v>
      </c>
      <c r="B240" s="20" t="s">
        <v>63</v>
      </c>
      <c r="C240" s="20" t="s">
        <v>103</v>
      </c>
      <c r="D240" s="67">
        <v>5.0</v>
      </c>
      <c r="E240" s="428" t="s">
        <v>544</v>
      </c>
      <c r="F240" s="374" t="s">
        <v>931</v>
      </c>
      <c r="G240" s="69" t="s">
        <v>932</v>
      </c>
      <c r="H240" s="69" t="s">
        <v>63</v>
      </c>
      <c r="I240" s="69" t="s">
        <v>759</v>
      </c>
      <c r="J240" s="237" t="s">
        <v>933</v>
      </c>
      <c r="K240" s="70">
        <v>3551.0</v>
      </c>
      <c r="L240" s="70">
        <v>2235.0</v>
      </c>
      <c r="M240" s="71">
        <f t="shared" si="1"/>
        <v>0.629400169</v>
      </c>
      <c r="N240" s="81"/>
      <c r="O240" s="72">
        <f t="shared" si="2"/>
        <v>0</v>
      </c>
      <c r="P240" s="69">
        <v>1.0</v>
      </c>
      <c r="Q240" s="69">
        <v>0.0</v>
      </c>
      <c r="R240" s="72">
        <f t="shared" si="18"/>
        <v>0</v>
      </c>
      <c r="S240" s="76"/>
      <c r="T240" s="76"/>
      <c r="U240" s="69" t="s">
        <v>934</v>
      </c>
      <c r="V240" s="69" t="s">
        <v>925</v>
      </c>
      <c r="W240" s="76"/>
      <c r="X240" s="73">
        <f t="shared" si="19"/>
        <v>24.21411524</v>
      </c>
      <c r="Y240" s="73">
        <f>IF(K240="","",IF(THAM_SO!$B$7="Ưu tiên tỷ lệ trực tuyến thấp",(1-M240)*100,M240*100))</f>
        <v>37.0599831</v>
      </c>
      <c r="Z240" s="73">
        <f t="shared" si="15"/>
        <v>0</v>
      </c>
      <c r="AA240" s="73">
        <f t="shared" si="16"/>
        <v>0</v>
      </c>
      <c r="AB240" s="73">
        <f t="shared" si="17"/>
        <v>0</v>
      </c>
      <c r="AC240" s="73">
        <f>IF(K240="","",X240*THAM_SO!$B$2+Y240*THAM_SO!$B$3+Z240*THAM_SO!$B$4+AA240*THAM_SO!$B$5+AB240*THAM_SO!$B$6)</f>
        <v>14.0339378</v>
      </c>
      <c r="AD240" s="75">
        <f t="shared" si="8"/>
        <v>157</v>
      </c>
      <c r="AE240" s="76"/>
      <c r="AF240" s="78"/>
      <c r="AG240" s="78"/>
      <c r="AH240" s="78"/>
      <c r="AI240" s="78"/>
      <c r="AJ240" s="78"/>
      <c r="AK240" s="78"/>
      <c r="AL240" s="78"/>
    </row>
    <row r="241" ht="13.5" customHeight="1">
      <c r="A241" s="20">
        <v>236.0</v>
      </c>
      <c r="B241" s="20" t="s">
        <v>63</v>
      </c>
      <c r="C241" s="20" t="s">
        <v>104</v>
      </c>
      <c r="D241" s="67">
        <v>1.0</v>
      </c>
      <c r="E241" s="441"/>
      <c r="F241" s="76"/>
      <c r="G241" s="76"/>
      <c r="H241" s="76"/>
      <c r="I241" s="76"/>
      <c r="J241" s="76"/>
      <c r="K241" s="81"/>
      <c r="L241" s="81"/>
      <c r="M241" s="71">
        <f t="shared" si="1"/>
        <v>0</v>
      </c>
      <c r="N241" s="81"/>
      <c r="O241" s="72">
        <f t="shared" si="2"/>
        <v>0</v>
      </c>
      <c r="P241" s="76"/>
      <c r="Q241" s="76"/>
      <c r="R241" s="72">
        <f t="shared" si="18"/>
        <v>0</v>
      </c>
      <c r="S241" s="76"/>
      <c r="T241" s="76"/>
      <c r="U241" s="76"/>
      <c r="V241" s="76"/>
      <c r="W241" s="76"/>
      <c r="X241" s="73" t="str">
        <f t="shared" si="19"/>
        <v/>
      </c>
      <c r="Y241" s="73" t="str">
        <f>IF(K241="","",IF(THAM_SO!$B$7="Ưu tiên tỷ lệ trực tuyến thấp",(1-M241)*100,M241*100))</f>
        <v/>
      </c>
      <c r="Z241" s="73" t="str">
        <f t="shared" si="15"/>
        <v/>
      </c>
      <c r="AA241" s="73" t="str">
        <f t="shared" si="16"/>
        <v/>
      </c>
      <c r="AB241" s="73" t="str">
        <f t="shared" si="17"/>
        <v/>
      </c>
      <c r="AC241" s="73" t="str">
        <f>IF(K241="","",X241*THAM_SO!$B$2+Y241*THAM_SO!$B$3+Z241*THAM_SO!$B$4+AA241*THAM_SO!$B$5+AB241*THAM_SO!$B$6)</f>
        <v/>
      </c>
      <c r="AD241" s="75" t="str">
        <f t="shared" si="8"/>
        <v/>
      </c>
      <c r="AE241" s="76"/>
      <c r="AF241" s="78"/>
      <c r="AG241" s="78"/>
      <c r="AH241" s="78"/>
      <c r="AI241" s="78"/>
      <c r="AJ241" s="78"/>
      <c r="AK241" s="78"/>
      <c r="AL241" s="78"/>
    </row>
    <row r="242" ht="13.5" customHeight="1">
      <c r="A242" s="20">
        <v>237.0</v>
      </c>
      <c r="B242" s="20" t="s">
        <v>63</v>
      </c>
      <c r="C242" s="20" t="s">
        <v>104</v>
      </c>
      <c r="D242" s="67">
        <v>2.0</v>
      </c>
      <c r="E242" s="80"/>
      <c r="F242" s="76"/>
      <c r="G242" s="76"/>
      <c r="H242" s="76"/>
      <c r="I242" s="76"/>
      <c r="J242" s="76"/>
      <c r="K242" s="81"/>
      <c r="L242" s="81"/>
      <c r="M242" s="71">
        <f t="shared" si="1"/>
        <v>0</v>
      </c>
      <c r="N242" s="81"/>
      <c r="O242" s="72">
        <f t="shared" si="2"/>
        <v>0</v>
      </c>
      <c r="P242" s="76"/>
      <c r="Q242" s="76"/>
      <c r="R242" s="72">
        <f t="shared" si="18"/>
        <v>0</v>
      </c>
      <c r="S242" s="76"/>
      <c r="T242" s="76"/>
      <c r="U242" s="76"/>
      <c r="V242" s="76"/>
      <c r="W242" s="76"/>
      <c r="X242" s="73" t="str">
        <f t="shared" si="19"/>
        <v/>
      </c>
      <c r="Y242" s="73" t="str">
        <f>IF(K242="","",IF(THAM_SO!$B$7="Ưu tiên tỷ lệ trực tuyến thấp",(1-M242)*100,M242*100))</f>
        <v/>
      </c>
      <c r="Z242" s="73" t="str">
        <f t="shared" si="15"/>
        <v/>
      </c>
      <c r="AA242" s="73" t="str">
        <f t="shared" si="16"/>
        <v/>
      </c>
      <c r="AB242" s="73" t="str">
        <f t="shared" si="17"/>
        <v/>
      </c>
      <c r="AC242" s="73" t="str">
        <f>IF(K242="","",X242*THAM_SO!$B$2+Y242*THAM_SO!$B$3+Z242*THAM_SO!$B$4+AA242*THAM_SO!$B$5+AB242*THAM_SO!$B$6)</f>
        <v/>
      </c>
      <c r="AD242" s="75" t="str">
        <f t="shared" si="8"/>
        <v/>
      </c>
      <c r="AE242" s="76"/>
      <c r="AF242" s="78"/>
      <c r="AG242" s="78"/>
      <c r="AH242" s="78"/>
      <c r="AI242" s="78"/>
      <c r="AJ242" s="78"/>
      <c r="AK242" s="78"/>
      <c r="AL242" s="78"/>
    </row>
    <row r="243" ht="13.5" customHeight="1">
      <c r="A243" s="20">
        <v>238.0</v>
      </c>
      <c r="B243" s="20" t="s">
        <v>63</v>
      </c>
      <c r="C243" s="20" t="s">
        <v>104</v>
      </c>
      <c r="D243" s="67">
        <v>3.0</v>
      </c>
      <c r="E243" s="80"/>
      <c r="F243" s="76"/>
      <c r="G243" s="76"/>
      <c r="H243" s="76"/>
      <c r="I243" s="76"/>
      <c r="J243" s="76"/>
      <c r="K243" s="81"/>
      <c r="L243" s="81"/>
      <c r="M243" s="71">
        <f t="shared" si="1"/>
        <v>0</v>
      </c>
      <c r="N243" s="81"/>
      <c r="O243" s="72">
        <f t="shared" si="2"/>
        <v>0</v>
      </c>
      <c r="P243" s="76"/>
      <c r="Q243" s="76"/>
      <c r="R243" s="72">
        <f t="shared" si="18"/>
        <v>0</v>
      </c>
      <c r="S243" s="76"/>
      <c r="T243" s="76"/>
      <c r="U243" s="76"/>
      <c r="V243" s="76"/>
      <c r="W243" s="76"/>
      <c r="X243" s="73" t="str">
        <f t="shared" si="19"/>
        <v/>
      </c>
      <c r="Y243" s="73" t="str">
        <f>IF(K243="","",IF(THAM_SO!$B$7="Ưu tiên tỷ lệ trực tuyến thấp",(1-M243)*100,M243*100))</f>
        <v/>
      </c>
      <c r="Z243" s="73" t="str">
        <f t="shared" si="15"/>
        <v/>
      </c>
      <c r="AA243" s="73" t="str">
        <f t="shared" si="16"/>
        <v/>
      </c>
      <c r="AB243" s="73" t="str">
        <f t="shared" si="17"/>
        <v/>
      </c>
      <c r="AC243" s="73" t="str">
        <f>IF(K243="","",X243*THAM_SO!$B$2+Y243*THAM_SO!$B$3+Z243*THAM_SO!$B$4+AA243*THAM_SO!$B$5+AB243*THAM_SO!$B$6)</f>
        <v/>
      </c>
      <c r="AD243" s="75" t="str">
        <f t="shared" si="8"/>
        <v/>
      </c>
      <c r="AE243" s="76"/>
      <c r="AF243" s="78"/>
      <c r="AG243" s="78"/>
      <c r="AH243" s="78"/>
      <c r="AI243" s="78"/>
      <c r="AJ243" s="78"/>
      <c r="AK243" s="78"/>
      <c r="AL243" s="78"/>
    </row>
    <row r="244" ht="13.5" customHeight="1">
      <c r="A244" s="20">
        <v>239.0</v>
      </c>
      <c r="B244" s="20" t="s">
        <v>63</v>
      </c>
      <c r="C244" s="20" t="s">
        <v>104</v>
      </c>
      <c r="D244" s="67">
        <v>4.0</v>
      </c>
      <c r="E244" s="80"/>
      <c r="F244" s="76"/>
      <c r="G244" s="76"/>
      <c r="H244" s="76"/>
      <c r="I244" s="76"/>
      <c r="J244" s="76"/>
      <c r="K244" s="81"/>
      <c r="L244" s="81"/>
      <c r="M244" s="71">
        <f t="shared" si="1"/>
        <v>0</v>
      </c>
      <c r="N244" s="81"/>
      <c r="O244" s="72">
        <f t="shared" si="2"/>
        <v>0</v>
      </c>
      <c r="P244" s="76"/>
      <c r="Q244" s="76"/>
      <c r="R244" s="72">
        <f t="shared" si="18"/>
        <v>0</v>
      </c>
      <c r="S244" s="76"/>
      <c r="T244" s="76"/>
      <c r="U244" s="76"/>
      <c r="V244" s="76"/>
      <c r="W244" s="76"/>
      <c r="X244" s="73" t="str">
        <f t="shared" si="19"/>
        <v/>
      </c>
      <c r="Y244" s="73" t="str">
        <f>IF(K244="","",IF(THAM_SO!$B$7="Ưu tiên tỷ lệ trực tuyến thấp",(1-M244)*100,M244*100))</f>
        <v/>
      </c>
      <c r="Z244" s="73" t="str">
        <f t="shared" si="15"/>
        <v/>
      </c>
      <c r="AA244" s="73" t="str">
        <f t="shared" si="16"/>
        <v/>
      </c>
      <c r="AB244" s="73" t="str">
        <f t="shared" si="17"/>
        <v/>
      </c>
      <c r="AC244" s="73" t="str">
        <f>IF(K244="","",X244*THAM_SO!$B$2+Y244*THAM_SO!$B$3+Z244*THAM_SO!$B$4+AA244*THAM_SO!$B$5+AB244*THAM_SO!$B$6)</f>
        <v/>
      </c>
      <c r="AD244" s="75" t="str">
        <f t="shared" si="8"/>
        <v/>
      </c>
      <c r="AE244" s="76"/>
      <c r="AF244" s="78"/>
      <c r="AG244" s="78"/>
      <c r="AH244" s="78"/>
      <c r="AI244" s="78"/>
      <c r="AJ244" s="78"/>
      <c r="AK244" s="78"/>
      <c r="AL244" s="78"/>
    </row>
    <row r="245" ht="13.5" customHeight="1">
      <c r="A245" s="20">
        <v>240.0</v>
      </c>
      <c r="B245" s="20" t="s">
        <v>63</v>
      </c>
      <c r="C245" s="20" t="s">
        <v>104</v>
      </c>
      <c r="D245" s="67">
        <v>5.0</v>
      </c>
      <c r="E245" s="100"/>
      <c r="F245" s="101"/>
      <c r="G245" s="101"/>
      <c r="H245" s="101"/>
      <c r="I245" s="101"/>
      <c r="J245" s="101"/>
      <c r="K245" s="114"/>
      <c r="L245" s="114"/>
      <c r="M245" s="239">
        <f t="shared" si="1"/>
        <v>0</v>
      </c>
      <c r="N245" s="114"/>
      <c r="O245" s="240">
        <f t="shared" si="2"/>
        <v>0</v>
      </c>
      <c r="P245" s="101"/>
      <c r="Q245" s="101"/>
      <c r="R245" s="240">
        <f t="shared" si="18"/>
        <v>0</v>
      </c>
      <c r="S245" s="101"/>
      <c r="T245" s="101"/>
      <c r="U245" s="101"/>
      <c r="V245" s="101"/>
      <c r="W245" s="101"/>
      <c r="X245" s="241" t="str">
        <f t="shared" si="19"/>
        <v/>
      </c>
      <c r="Y245" s="241" t="str">
        <f>IF(K245="","",IF(THAM_SO!$B$7="Ưu tiên tỷ lệ trực tuyến thấp",(1-M245)*100,M245*100))</f>
        <v/>
      </c>
      <c r="Z245" s="241" t="str">
        <f t="shared" si="15"/>
        <v/>
      </c>
      <c r="AA245" s="241" t="str">
        <f t="shared" si="16"/>
        <v/>
      </c>
      <c r="AB245" s="241" t="str">
        <f t="shared" si="17"/>
        <v/>
      </c>
      <c r="AC245" s="241" t="str">
        <f>IF(K245="","",X245*THAM_SO!$B$2+Y245*THAM_SO!$B$3+Z245*THAM_SO!$B$4+AA245*THAM_SO!$B$5+AB245*THAM_SO!$B$6)</f>
        <v/>
      </c>
      <c r="AD245" s="242" t="str">
        <f t="shared" si="8"/>
        <v/>
      </c>
      <c r="AE245" s="101"/>
      <c r="AF245" s="78"/>
      <c r="AG245" s="78"/>
      <c r="AH245" s="78"/>
      <c r="AI245" s="78"/>
      <c r="AJ245" s="78"/>
      <c r="AK245" s="78"/>
      <c r="AL245" s="78"/>
    </row>
    <row r="246" ht="13.5" customHeight="1">
      <c r="A246" s="430">
        <v>241.0</v>
      </c>
      <c r="B246" s="430" t="s">
        <v>63</v>
      </c>
      <c r="C246" s="430" t="s">
        <v>105</v>
      </c>
      <c r="D246" s="431">
        <v>1.0</v>
      </c>
      <c r="E246" s="442" t="s">
        <v>529</v>
      </c>
      <c r="F246" s="443" t="s">
        <v>353</v>
      </c>
      <c r="G246" s="443" t="s">
        <v>185</v>
      </c>
      <c r="H246" s="443" t="s">
        <v>63</v>
      </c>
      <c r="I246" s="443" t="s">
        <v>759</v>
      </c>
      <c r="J246" s="444" t="s">
        <v>935</v>
      </c>
      <c r="K246" s="445">
        <v>650.0</v>
      </c>
      <c r="L246" s="445">
        <v>650.0</v>
      </c>
      <c r="M246" s="446">
        <f t="shared" si="1"/>
        <v>1</v>
      </c>
      <c r="N246" s="445">
        <v>15.0</v>
      </c>
      <c r="O246" s="447">
        <f t="shared" si="2"/>
        <v>0.02307692308</v>
      </c>
      <c r="P246" s="443">
        <v>3.0</v>
      </c>
      <c r="Q246" s="443">
        <v>3.0</v>
      </c>
      <c r="R246" s="447">
        <f t="shared" si="18"/>
        <v>1</v>
      </c>
      <c r="S246" s="443" t="s">
        <v>886</v>
      </c>
      <c r="T246" s="443">
        <v>2.0</v>
      </c>
      <c r="U246" s="443" t="s">
        <v>936</v>
      </c>
      <c r="V246" s="443" t="s">
        <v>937</v>
      </c>
      <c r="W246" s="443" t="s">
        <v>938</v>
      </c>
      <c r="X246" s="448">
        <f t="shared" si="19"/>
        <v>4.432321855</v>
      </c>
      <c r="Y246" s="448">
        <f>IF(K246="","",IF(THAM_SO!$B$7="Ưu tiên tỷ lệ trực tuyến thấp",(1-M246)*100,M246*100))</f>
        <v>0</v>
      </c>
      <c r="Z246" s="448">
        <f t="shared" si="15"/>
        <v>100</v>
      </c>
      <c r="AA246" s="448">
        <f t="shared" si="16"/>
        <v>2.307692308</v>
      </c>
      <c r="AB246" s="448">
        <f t="shared" si="17"/>
        <v>40</v>
      </c>
      <c r="AC246" s="448">
        <f>IF(K246="","",X246*THAM_SO!$B$2+Y246*THAM_SO!$B$3+Z246*THAM_SO!$B$4+AA246*THAM_SO!$B$5+AB246*THAM_SO!$B$6)</f>
        <v>35.78208188</v>
      </c>
      <c r="AD246" s="449">
        <f t="shared" si="8"/>
        <v>27</v>
      </c>
      <c r="AE246" s="440"/>
      <c r="AF246" s="440"/>
      <c r="AG246" s="440"/>
      <c r="AH246" s="440"/>
      <c r="AI246" s="440"/>
      <c r="AJ246" s="440"/>
      <c r="AK246" s="440"/>
      <c r="AL246" s="440"/>
    </row>
    <row r="247" ht="126.0" customHeight="1">
      <c r="A247" s="430">
        <v>242.0</v>
      </c>
      <c r="B247" s="430" t="s">
        <v>63</v>
      </c>
      <c r="C247" s="430" t="s">
        <v>105</v>
      </c>
      <c r="D247" s="431">
        <v>2.0</v>
      </c>
      <c r="E247" s="442" t="s">
        <v>939</v>
      </c>
      <c r="F247" s="443" t="s">
        <v>940</v>
      </c>
      <c r="G247" s="443" t="s">
        <v>185</v>
      </c>
      <c r="H247" s="443" t="s">
        <v>63</v>
      </c>
      <c r="I247" s="443" t="s">
        <v>759</v>
      </c>
      <c r="J247" s="444" t="s">
        <v>941</v>
      </c>
      <c r="K247" s="445">
        <v>138.0</v>
      </c>
      <c r="L247" s="445">
        <v>138.0</v>
      </c>
      <c r="M247" s="446">
        <f t="shared" si="1"/>
        <v>1</v>
      </c>
      <c r="N247" s="445">
        <v>0.0</v>
      </c>
      <c r="O247" s="447">
        <f t="shared" si="2"/>
        <v>0</v>
      </c>
      <c r="P247" s="443">
        <v>4.0</v>
      </c>
      <c r="Q247" s="443">
        <v>3.0</v>
      </c>
      <c r="R247" s="447">
        <f t="shared" si="18"/>
        <v>0.75</v>
      </c>
      <c r="S247" s="443" t="s">
        <v>886</v>
      </c>
      <c r="T247" s="443">
        <v>2.0</v>
      </c>
      <c r="U247" s="443" t="s">
        <v>942</v>
      </c>
      <c r="V247" s="443" t="s">
        <v>943</v>
      </c>
      <c r="W247" s="443" t="s">
        <v>944</v>
      </c>
      <c r="X247" s="448">
        <f t="shared" si="19"/>
        <v>0.9410160245</v>
      </c>
      <c r="Y247" s="448">
        <f>IF(K247="","",IF(THAM_SO!$B$7="Ưu tiên tỷ lệ trực tuyến thấp",(1-M247)*100,M247*100))</f>
        <v>0</v>
      </c>
      <c r="Z247" s="448">
        <f t="shared" si="15"/>
        <v>75</v>
      </c>
      <c r="AA247" s="448">
        <f t="shared" si="16"/>
        <v>0</v>
      </c>
      <c r="AB247" s="448">
        <f t="shared" si="17"/>
        <v>40</v>
      </c>
      <c r="AC247" s="448">
        <f>IF(K247="","",X247*THAM_SO!$B$2+Y247*THAM_SO!$B$3+Z247*THAM_SO!$B$4+AA247*THAM_SO!$B$5+AB247*THAM_SO!$B$6)</f>
        <v>26.82935561</v>
      </c>
      <c r="AD247" s="449">
        <f t="shared" si="8"/>
        <v>97</v>
      </c>
      <c r="AE247" s="440"/>
      <c r="AF247" s="440"/>
      <c r="AG247" s="440"/>
      <c r="AH247" s="440"/>
      <c r="AI247" s="440"/>
      <c r="AJ247" s="440"/>
      <c r="AK247" s="440"/>
      <c r="AL247" s="440"/>
    </row>
    <row r="248" ht="13.5" customHeight="1">
      <c r="A248" s="430">
        <v>243.0</v>
      </c>
      <c r="B248" s="430" t="s">
        <v>63</v>
      </c>
      <c r="C248" s="430" t="s">
        <v>105</v>
      </c>
      <c r="D248" s="431">
        <v>3.0</v>
      </c>
      <c r="E248" s="442" t="s">
        <v>945</v>
      </c>
      <c r="F248" s="443" t="s">
        <v>275</v>
      </c>
      <c r="G248" s="443" t="s">
        <v>226</v>
      </c>
      <c r="H248" s="443" t="s">
        <v>63</v>
      </c>
      <c r="I248" s="443" t="s">
        <v>759</v>
      </c>
      <c r="J248" s="444" t="s">
        <v>946</v>
      </c>
      <c r="K248" s="445">
        <v>181.0</v>
      </c>
      <c r="L248" s="445">
        <v>181.0</v>
      </c>
      <c r="M248" s="446">
        <f t="shared" si="1"/>
        <v>1</v>
      </c>
      <c r="N248" s="445">
        <v>0.0</v>
      </c>
      <c r="O248" s="447">
        <f t="shared" si="2"/>
        <v>0</v>
      </c>
      <c r="P248" s="443">
        <v>3.0</v>
      </c>
      <c r="Q248" s="443">
        <v>1.0</v>
      </c>
      <c r="R248" s="447">
        <f t="shared" si="18"/>
        <v>0.3333333333</v>
      </c>
      <c r="S248" s="443" t="s">
        <v>886</v>
      </c>
      <c r="T248" s="443">
        <v>1.0</v>
      </c>
      <c r="U248" s="443" t="s">
        <v>947</v>
      </c>
      <c r="V248" s="443" t="s">
        <v>948</v>
      </c>
      <c r="W248" s="443" t="s">
        <v>949</v>
      </c>
      <c r="X248" s="448">
        <f t="shared" si="19"/>
        <v>1.234231163</v>
      </c>
      <c r="Y248" s="448">
        <f>IF(K248="","",IF(THAM_SO!$B$7="Ưu tiên tỷ lệ trực tuyến thấp",(1-M248)*100,M248*100))</f>
        <v>0</v>
      </c>
      <c r="Z248" s="448">
        <f t="shared" si="15"/>
        <v>33.33333333</v>
      </c>
      <c r="AA248" s="448">
        <f t="shared" si="16"/>
        <v>0</v>
      </c>
      <c r="AB248" s="448">
        <f t="shared" si="17"/>
        <v>20</v>
      </c>
      <c r="AC248" s="448">
        <f>IF(K248="","",X248*THAM_SO!$B$2+Y248*THAM_SO!$B$3+Z248*THAM_SO!$B$4+AA248*THAM_SO!$B$5+AB248*THAM_SO!$B$6)</f>
        <v>12.43198091</v>
      </c>
      <c r="AD248" s="449">
        <f t="shared" si="8"/>
        <v>165</v>
      </c>
      <c r="AE248" s="440"/>
      <c r="AF248" s="440"/>
      <c r="AG248" s="440"/>
      <c r="AH248" s="440"/>
      <c r="AI248" s="440"/>
      <c r="AJ248" s="440"/>
      <c r="AK248" s="440"/>
      <c r="AL248" s="440"/>
    </row>
    <row r="249" ht="13.5" customHeight="1">
      <c r="A249" s="430">
        <v>244.0</v>
      </c>
      <c r="B249" s="430" t="s">
        <v>63</v>
      </c>
      <c r="C249" s="430" t="s">
        <v>105</v>
      </c>
      <c r="D249" s="431">
        <v>4.0</v>
      </c>
      <c r="E249" s="442" t="s">
        <v>543</v>
      </c>
      <c r="F249" s="443" t="s">
        <v>215</v>
      </c>
      <c r="G249" s="443" t="s">
        <v>206</v>
      </c>
      <c r="H249" s="443" t="s">
        <v>63</v>
      </c>
      <c r="I249" s="443" t="s">
        <v>759</v>
      </c>
      <c r="J249" s="444" t="s">
        <v>950</v>
      </c>
      <c r="K249" s="445">
        <v>95.0</v>
      </c>
      <c r="L249" s="445">
        <v>95.0</v>
      </c>
      <c r="M249" s="446">
        <f t="shared" si="1"/>
        <v>1</v>
      </c>
      <c r="N249" s="445">
        <v>0.0</v>
      </c>
      <c r="O249" s="447">
        <f t="shared" si="2"/>
        <v>0</v>
      </c>
      <c r="P249" s="443">
        <v>4.0</v>
      </c>
      <c r="Q249" s="443">
        <v>3.0</v>
      </c>
      <c r="R249" s="447">
        <f t="shared" si="18"/>
        <v>0.75</v>
      </c>
      <c r="S249" s="443" t="s">
        <v>886</v>
      </c>
      <c r="T249" s="443">
        <v>2.0</v>
      </c>
      <c r="U249" s="443" t="s">
        <v>951</v>
      </c>
      <c r="V249" s="443" t="s">
        <v>952</v>
      </c>
      <c r="W249" s="443" t="s">
        <v>953</v>
      </c>
      <c r="X249" s="448">
        <f t="shared" si="19"/>
        <v>0.6478008865</v>
      </c>
      <c r="Y249" s="448">
        <f>IF(K249="","",IF(THAM_SO!$B$7="Ưu tiên tỷ lệ trực tuyến thấp",(1-M249)*100,M249*100))</f>
        <v>0</v>
      </c>
      <c r="Z249" s="448">
        <f t="shared" si="15"/>
        <v>75</v>
      </c>
      <c r="AA249" s="448">
        <f t="shared" si="16"/>
        <v>0</v>
      </c>
      <c r="AB249" s="448">
        <f t="shared" si="17"/>
        <v>40</v>
      </c>
      <c r="AC249" s="448">
        <f>IF(K249="","",X249*THAM_SO!$B$2+Y249*THAM_SO!$B$3+Z249*THAM_SO!$B$4+AA249*THAM_SO!$B$5+AB249*THAM_SO!$B$6)</f>
        <v>26.72673031</v>
      </c>
      <c r="AD249" s="449">
        <f t="shared" si="8"/>
        <v>98</v>
      </c>
      <c r="AE249" s="440"/>
      <c r="AF249" s="440"/>
      <c r="AG249" s="440"/>
      <c r="AH249" s="440"/>
      <c r="AI249" s="440"/>
      <c r="AJ249" s="440"/>
      <c r="AK249" s="440"/>
      <c r="AL249" s="440"/>
    </row>
    <row r="250" ht="13.5" customHeight="1">
      <c r="A250" s="430">
        <v>245.0</v>
      </c>
      <c r="B250" s="430" t="s">
        <v>63</v>
      </c>
      <c r="C250" s="430" t="s">
        <v>105</v>
      </c>
      <c r="D250" s="431">
        <v>5.0</v>
      </c>
      <c r="E250" s="442" t="s">
        <v>954</v>
      </c>
      <c r="F250" s="443" t="s">
        <v>767</v>
      </c>
      <c r="G250" s="443" t="s">
        <v>236</v>
      </c>
      <c r="H250" s="443" t="s">
        <v>63</v>
      </c>
      <c r="I250" s="443" t="s">
        <v>759</v>
      </c>
      <c r="J250" s="444" t="s">
        <v>955</v>
      </c>
      <c r="K250" s="445">
        <v>106.0</v>
      </c>
      <c r="L250" s="445">
        <v>106.0</v>
      </c>
      <c r="M250" s="446">
        <f t="shared" si="1"/>
        <v>1</v>
      </c>
      <c r="N250" s="445">
        <v>5.0</v>
      </c>
      <c r="O250" s="447">
        <f t="shared" si="2"/>
        <v>0.04716981132</v>
      </c>
      <c r="P250" s="443">
        <v>5.0</v>
      </c>
      <c r="Q250" s="443">
        <v>2.0</v>
      </c>
      <c r="R250" s="447">
        <f t="shared" si="18"/>
        <v>0.4</v>
      </c>
      <c r="S250" s="443" t="s">
        <v>956</v>
      </c>
      <c r="T250" s="443">
        <v>1.0</v>
      </c>
      <c r="U250" s="443" t="s">
        <v>957</v>
      </c>
      <c r="V250" s="443" t="s">
        <v>958</v>
      </c>
      <c r="W250" s="443" t="s">
        <v>959</v>
      </c>
      <c r="X250" s="448">
        <f t="shared" si="19"/>
        <v>0.7228094102</v>
      </c>
      <c r="Y250" s="448">
        <f>IF(K250="","",IF(THAM_SO!$B$7="Ưu tiên tỷ lệ trực tuyến thấp",(1-M250)*100,M250*100))</f>
        <v>0</v>
      </c>
      <c r="Z250" s="448">
        <f t="shared" si="15"/>
        <v>40</v>
      </c>
      <c r="AA250" s="448">
        <f t="shared" si="16"/>
        <v>4.716981132</v>
      </c>
      <c r="AB250" s="448">
        <f t="shared" si="17"/>
        <v>20</v>
      </c>
      <c r="AC250" s="448">
        <f>IF(K250="","",X250*THAM_SO!$B$2+Y250*THAM_SO!$B$3+Z250*THAM_SO!$B$4+AA250*THAM_SO!$B$5+AB250*THAM_SO!$B$6)</f>
        <v>14.72468141</v>
      </c>
      <c r="AD250" s="449">
        <f t="shared" si="8"/>
        <v>154</v>
      </c>
      <c r="AE250" s="440"/>
      <c r="AF250" s="440"/>
      <c r="AG250" s="440"/>
      <c r="AH250" s="440"/>
      <c r="AI250" s="440"/>
      <c r="AJ250" s="440"/>
      <c r="AK250" s="440"/>
      <c r="AL250" s="440"/>
    </row>
    <row r="251" ht="13.5" customHeight="1">
      <c r="A251" s="20">
        <v>246.0</v>
      </c>
      <c r="B251" s="20" t="s">
        <v>63</v>
      </c>
      <c r="C251" s="20" t="s">
        <v>106</v>
      </c>
      <c r="D251" s="67">
        <v>1.0</v>
      </c>
      <c r="E251" s="68" t="s">
        <v>512</v>
      </c>
      <c r="F251" s="20" t="s">
        <v>331</v>
      </c>
      <c r="G251" s="137" t="s">
        <v>960</v>
      </c>
      <c r="H251" s="137" t="s">
        <v>63</v>
      </c>
      <c r="I251" s="450" t="s">
        <v>759</v>
      </c>
      <c r="J251" s="444" t="s">
        <v>961</v>
      </c>
      <c r="K251" s="138">
        <v>4497.0</v>
      </c>
      <c r="L251" s="138">
        <v>4497.0</v>
      </c>
      <c r="M251" s="266">
        <f t="shared" si="1"/>
        <v>1</v>
      </c>
      <c r="N251" s="138">
        <v>0.0</v>
      </c>
      <c r="O251" s="267">
        <f t="shared" si="2"/>
        <v>0</v>
      </c>
      <c r="P251" s="264"/>
      <c r="Q251" s="264"/>
      <c r="R251" s="267">
        <f t="shared" si="18"/>
        <v>0</v>
      </c>
      <c r="S251" s="264"/>
      <c r="T251" s="137">
        <v>1.0</v>
      </c>
      <c r="U251" s="137" t="s">
        <v>962</v>
      </c>
      <c r="V251" s="137" t="s">
        <v>963</v>
      </c>
      <c r="W251" s="137" t="s">
        <v>964</v>
      </c>
      <c r="X251" s="268">
        <f t="shared" si="19"/>
        <v>30.66484828</v>
      </c>
      <c r="Y251" s="268">
        <f>IF(K251="","",IF(THAM_SO!$B$7="Ưu tiên tỷ lệ trực tuyến thấp",(1-M251)*100,M251*100))</f>
        <v>0</v>
      </c>
      <c r="Z251" s="268">
        <f t="shared" si="15"/>
        <v>0</v>
      </c>
      <c r="AA251" s="268">
        <f t="shared" si="16"/>
        <v>0</v>
      </c>
      <c r="AB251" s="268">
        <f t="shared" si="17"/>
        <v>20</v>
      </c>
      <c r="AC251" s="268">
        <f>IF(K251="","",X251*THAM_SO!$B$2+Y251*THAM_SO!$B$3+Z251*THAM_SO!$B$4+AA251*THAM_SO!$B$5+AB251*THAM_SO!$B$6)</f>
        <v>12.7326969</v>
      </c>
      <c r="AD251" s="269">
        <f t="shared" si="8"/>
        <v>163</v>
      </c>
      <c r="AE251" s="264"/>
      <c r="AF251" s="78"/>
      <c r="AG251" s="78"/>
      <c r="AH251" s="78"/>
      <c r="AI251" s="78"/>
      <c r="AJ251" s="78"/>
      <c r="AK251" s="78"/>
      <c r="AL251" s="78"/>
    </row>
    <row r="252" ht="13.5" customHeight="1">
      <c r="A252" s="20">
        <v>247.0</v>
      </c>
      <c r="B252" s="20" t="s">
        <v>63</v>
      </c>
      <c r="C252" s="20" t="s">
        <v>106</v>
      </c>
      <c r="D252" s="67">
        <v>2.0</v>
      </c>
      <c r="E252" s="68" t="s">
        <v>544</v>
      </c>
      <c r="F252" s="451" t="s">
        <v>443</v>
      </c>
      <c r="G252" s="69" t="s">
        <v>960</v>
      </c>
      <c r="H252" s="69" t="s">
        <v>63</v>
      </c>
      <c r="I252" s="137" t="s">
        <v>804</v>
      </c>
      <c r="J252" s="444" t="s">
        <v>965</v>
      </c>
      <c r="K252" s="70">
        <v>1350.0</v>
      </c>
      <c r="L252" s="70">
        <v>1350.0</v>
      </c>
      <c r="M252" s="71">
        <f t="shared" si="1"/>
        <v>1</v>
      </c>
      <c r="N252" s="70">
        <v>0.0</v>
      </c>
      <c r="O252" s="72">
        <f t="shared" si="2"/>
        <v>0</v>
      </c>
      <c r="P252" s="76"/>
      <c r="Q252" s="76"/>
      <c r="R252" s="72">
        <f t="shared" si="18"/>
        <v>0</v>
      </c>
      <c r="S252" s="76"/>
      <c r="T252" s="69">
        <v>1.0</v>
      </c>
      <c r="U252" s="137" t="s">
        <v>962</v>
      </c>
      <c r="V252" s="137" t="s">
        <v>963</v>
      </c>
      <c r="W252" s="137" t="s">
        <v>964</v>
      </c>
      <c r="X252" s="73">
        <f t="shared" si="19"/>
        <v>9.205591544</v>
      </c>
      <c r="Y252" s="73">
        <f>IF(K252="","",IF(THAM_SO!$B$7="Ưu tiên tỷ lệ trực tuyến thấp",(1-M252)*100,M252*100))</f>
        <v>0</v>
      </c>
      <c r="Z252" s="73">
        <f t="shared" si="15"/>
        <v>0</v>
      </c>
      <c r="AA252" s="73">
        <f t="shared" si="16"/>
        <v>0</v>
      </c>
      <c r="AB252" s="73">
        <f t="shared" si="17"/>
        <v>20</v>
      </c>
      <c r="AC252" s="73">
        <f>IF(K252="","",X252*THAM_SO!$B$2+Y252*THAM_SO!$B$3+Z252*THAM_SO!$B$4+AA252*THAM_SO!$B$5+AB252*THAM_SO!$B$6)</f>
        <v>5.221957041</v>
      </c>
      <c r="AD252" s="75">
        <f t="shared" si="8"/>
        <v>247</v>
      </c>
      <c r="AE252" s="76"/>
      <c r="AF252" s="78"/>
      <c r="AG252" s="78"/>
      <c r="AH252" s="78"/>
      <c r="AI252" s="78"/>
      <c r="AJ252" s="78"/>
      <c r="AK252" s="78"/>
      <c r="AL252" s="78"/>
    </row>
    <row r="253" ht="13.5" customHeight="1">
      <c r="A253" s="20">
        <v>248.0</v>
      </c>
      <c r="B253" s="20" t="s">
        <v>63</v>
      </c>
      <c r="C253" s="20" t="s">
        <v>106</v>
      </c>
      <c r="D253" s="67">
        <v>3.0</v>
      </c>
      <c r="E253" s="68" t="s">
        <v>747</v>
      </c>
      <c r="F253" s="69" t="s">
        <v>521</v>
      </c>
      <c r="G253" s="69" t="s">
        <v>960</v>
      </c>
      <c r="H253" s="69" t="s">
        <v>63</v>
      </c>
      <c r="I253" s="137" t="s">
        <v>806</v>
      </c>
      <c r="J253" s="444" t="s">
        <v>966</v>
      </c>
      <c r="K253" s="70">
        <v>404.0</v>
      </c>
      <c r="L253" s="70">
        <v>404.0</v>
      </c>
      <c r="M253" s="71">
        <f t="shared" si="1"/>
        <v>1</v>
      </c>
      <c r="N253" s="70">
        <v>0.0</v>
      </c>
      <c r="O253" s="72">
        <f t="shared" si="2"/>
        <v>0</v>
      </c>
      <c r="P253" s="69">
        <v>0.0</v>
      </c>
      <c r="Q253" s="69">
        <v>0.0</v>
      </c>
      <c r="R253" s="72">
        <f t="shared" si="18"/>
        <v>0</v>
      </c>
      <c r="S253" s="69" t="s">
        <v>886</v>
      </c>
      <c r="T253" s="69">
        <v>1.0</v>
      </c>
      <c r="U253" s="137" t="s">
        <v>962</v>
      </c>
      <c r="V253" s="137" t="s">
        <v>963</v>
      </c>
      <c r="W253" s="69" t="s">
        <v>967</v>
      </c>
      <c r="X253" s="73">
        <f t="shared" si="19"/>
        <v>2.754858507</v>
      </c>
      <c r="Y253" s="73">
        <f>IF(K253="","",IF(THAM_SO!$B$7="Ưu tiên tỷ lệ trực tuyến thấp",(1-M253)*100,M253*100))</f>
        <v>0</v>
      </c>
      <c r="Z253" s="73">
        <f t="shared" si="15"/>
        <v>0</v>
      </c>
      <c r="AA253" s="73">
        <f t="shared" si="16"/>
        <v>0</v>
      </c>
      <c r="AB253" s="73">
        <f t="shared" si="17"/>
        <v>20</v>
      </c>
      <c r="AC253" s="73">
        <f>IF(K253="","",X253*THAM_SO!$B$2+Y253*THAM_SO!$B$3+Z253*THAM_SO!$B$4+AA253*THAM_SO!$B$5+AB253*THAM_SO!$B$6)</f>
        <v>2.964200477</v>
      </c>
      <c r="AD253" s="75">
        <f t="shared" si="8"/>
        <v>320</v>
      </c>
      <c r="AE253" s="76"/>
      <c r="AF253" s="78"/>
      <c r="AG253" s="78"/>
      <c r="AH253" s="78"/>
      <c r="AI253" s="78"/>
      <c r="AJ253" s="78"/>
      <c r="AK253" s="78"/>
      <c r="AL253" s="78"/>
    </row>
    <row r="254" ht="13.5" customHeight="1">
      <c r="A254" s="20">
        <v>249.0</v>
      </c>
      <c r="B254" s="20" t="s">
        <v>63</v>
      </c>
      <c r="C254" s="20" t="s">
        <v>106</v>
      </c>
      <c r="D254" s="67">
        <v>4.0</v>
      </c>
      <c r="E254" s="68" t="s">
        <v>968</v>
      </c>
      <c r="F254" s="69" t="s">
        <v>280</v>
      </c>
      <c r="G254" s="69" t="s">
        <v>960</v>
      </c>
      <c r="H254" s="69" t="s">
        <v>63</v>
      </c>
      <c r="I254" s="137" t="s">
        <v>809</v>
      </c>
      <c r="J254" s="444" t="s">
        <v>969</v>
      </c>
      <c r="K254" s="70">
        <v>158.0</v>
      </c>
      <c r="L254" s="70">
        <v>158.0</v>
      </c>
      <c r="M254" s="71">
        <f t="shared" si="1"/>
        <v>1</v>
      </c>
      <c r="N254" s="70">
        <v>0.0</v>
      </c>
      <c r="O254" s="72">
        <f t="shared" si="2"/>
        <v>0</v>
      </c>
      <c r="P254" s="69">
        <v>0.0</v>
      </c>
      <c r="Q254" s="69">
        <v>0.0</v>
      </c>
      <c r="R254" s="72">
        <f t="shared" si="18"/>
        <v>0</v>
      </c>
      <c r="S254" s="69" t="s">
        <v>886</v>
      </c>
      <c r="T254" s="69">
        <v>1.0</v>
      </c>
      <c r="U254" s="137" t="s">
        <v>962</v>
      </c>
      <c r="V254" s="137" t="s">
        <v>963</v>
      </c>
      <c r="W254" s="69" t="s">
        <v>967</v>
      </c>
      <c r="X254" s="73">
        <f t="shared" si="19"/>
        <v>1.077395159</v>
      </c>
      <c r="Y254" s="73">
        <f>IF(K254="","",IF(THAM_SO!$B$7="Ưu tiên tỷ lệ trực tuyến thấp",(1-M254)*100,M254*100))</f>
        <v>0</v>
      </c>
      <c r="Z254" s="73">
        <f t="shared" si="15"/>
        <v>0</v>
      </c>
      <c r="AA254" s="73">
        <f t="shared" si="16"/>
        <v>0</v>
      </c>
      <c r="AB254" s="73">
        <f t="shared" si="17"/>
        <v>20</v>
      </c>
      <c r="AC254" s="73">
        <f>IF(K254="","",X254*THAM_SO!$B$2+Y254*THAM_SO!$B$3+Z254*THAM_SO!$B$4+AA254*THAM_SO!$B$5+AB254*THAM_SO!$B$6)</f>
        <v>2.377088305</v>
      </c>
      <c r="AD254" s="75">
        <f t="shared" si="8"/>
        <v>360</v>
      </c>
      <c r="AE254" s="76"/>
      <c r="AF254" s="78"/>
      <c r="AG254" s="78"/>
      <c r="AH254" s="78"/>
      <c r="AI254" s="78"/>
      <c r="AJ254" s="78"/>
      <c r="AK254" s="78"/>
      <c r="AL254" s="78"/>
    </row>
    <row r="255" ht="13.5" customHeight="1">
      <c r="A255" s="20">
        <v>250.0</v>
      </c>
      <c r="B255" s="20" t="s">
        <v>63</v>
      </c>
      <c r="C255" s="20" t="s">
        <v>106</v>
      </c>
      <c r="D255" s="67">
        <v>5.0</v>
      </c>
      <c r="E255" s="370" t="s">
        <v>970</v>
      </c>
      <c r="F255" s="139" t="s">
        <v>971</v>
      </c>
      <c r="G255" s="69" t="s">
        <v>960</v>
      </c>
      <c r="H255" s="69" t="s">
        <v>63</v>
      </c>
      <c r="I255" s="137" t="s">
        <v>811</v>
      </c>
      <c r="J255" s="444" t="s">
        <v>972</v>
      </c>
      <c r="K255" s="70">
        <v>85.0</v>
      </c>
      <c r="L255" s="70">
        <v>85.0</v>
      </c>
      <c r="M255" s="71">
        <f t="shared" si="1"/>
        <v>1</v>
      </c>
      <c r="N255" s="70">
        <v>0.0</v>
      </c>
      <c r="O255" s="72">
        <f t="shared" si="2"/>
        <v>0</v>
      </c>
      <c r="P255" s="69">
        <v>0.0</v>
      </c>
      <c r="Q255" s="69">
        <v>0.0</v>
      </c>
      <c r="R255" s="72">
        <f t="shared" si="18"/>
        <v>0</v>
      </c>
      <c r="S255" s="69" t="s">
        <v>886</v>
      </c>
      <c r="T255" s="69">
        <v>1.0</v>
      </c>
      <c r="U255" s="137" t="s">
        <v>962</v>
      </c>
      <c r="V255" s="137" t="s">
        <v>963</v>
      </c>
      <c r="W255" s="69" t="s">
        <v>967</v>
      </c>
      <c r="X255" s="73">
        <f t="shared" si="19"/>
        <v>0.5796113195</v>
      </c>
      <c r="Y255" s="73">
        <f>IF(K255="","",IF(THAM_SO!$B$7="Ưu tiên tỷ lệ trực tuyến thấp",(1-M255)*100,M255*100))</f>
        <v>0</v>
      </c>
      <c r="Z255" s="73">
        <f t="shared" si="15"/>
        <v>0</v>
      </c>
      <c r="AA255" s="73">
        <f t="shared" si="16"/>
        <v>0</v>
      </c>
      <c r="AB255" s="73">
        <f t="shared" si="17"/>
        <v>20</v>
      </c>
      <c r="AC255" s="73">
        <f>IF(K255="","",X255*THAM_SO!$B$2+Y255*THAM_SO!$B$3+Z255*THAM_SO!$B$4+AA255*THAM_SO!$B$5+AB255*THAM_SO!$B$6)</f>
        <v>2.202863962</v>
      </c>
      <c r="AD255" s="75">
        <f t="shared" si="8"/>
        <v>365</v>
      </c>
      <c r="AE255" s="76"/>
      <c r="AF255" s="78"/>
      <c r="AG255" s="78"/>
      <c r="AH255" s="78"/>
      <c r="AI255" s="78"/>
      <c r="AJ255" s="78"/>
      <c r="AK255" s="78"/>
      <c r="AL255" s="78"/>
    </row>
    <row r="256" ht="13.5" customHeight="1">
      <c r="A256" s="20">
        <v>251.0</v>
      </c>
      <c r="B256" s="20" t="s">
        <v>63</v>
      </c>
      <c r="C256" s="20" t="s">
        <v>107</v>
      </c>
      <c r="D256" s="67">
        <v>1.0</v>
      </c>
      <c r="E256" s="68" t="s">
        <v>513</v>
      </c>
      <c r="F256" s="69" t="s">
        <v>650</v>
      </c>
      <c r="G256" s="69" t="s">
        <v>185</v>
      </c>
      <c r="H256" s="69" t="s">
        <v>63</v>
      </c>
      <c r="I256" s="450" t="s">
        <v>759</v>
      </c>
      <c r="J256" s="444" t="s">
        <v>973</v>
      </c>
      <c r="K256" s="70">
        <v>1832.0</v>
      </c>
      <c r="L256" s="70">
        <v>1832.0</v>
      </c>
      <c r="M256" s="71">
        <f t="shared" si="1"/>
        <v>1</v>
      </c>
      <c r="N256" s="70">
        <v>0.0</v>
      </c>
      <c r="O256" s="72">
        <f t="shared" si="2"/>
        <v>0</v>
      </c>
      <c r="P256" s="69">
        <v>2.0</v>
      </c>
      <c r="Q256" s="69">
        <v>2.0</v>
      </c>
      <c r="R256" s="72">
        <f t="shared" si="18"/>
        <v>1</v>
      </c>
      <c r="S256" s="69" t="s">
        <v>886</v>
      </c>
      <c r="T256" s="69">
        <v>0.0</v>
      </c>
      <c r="U256" s="69" t="s">
        <v>974</v>
      </c>
      <c r="V256" s="69" t="s">
        <v>975</v>
      </c>
      <c r="W256" s="69" t="s">
        <v>976</v>
      </c>
      <c r="X256" s="73">
        <f t="shared" si="19"/>
        <v>12.49232867</v>
      </c>
      <c r="Y256" s="73">
        <f>IF(K256="","",IF(THAM_SO!$B$7="Ưu tiên tỷ lệ trực tuyến thấp",(1-M256)*100,M256*100))</f>
        <v>0</v>
      </c>
      <c r="Z256" s="73">
        <f t="shared" si="15"/>
        <v>100</v>
      </c>
      <c r="AA256" s="73">
        <f t="shared" si="16"/>
        <v>0</v>
      </c>
      <c r="AB256" s="73">
        <f t="shared" si="17"/>
        <v>0</v>
      </c>
      <c r="AC256" s="73">
        <f>IF(K256="","",X256*THAM_SO!$B$2+Y256*THAM_SO!$B$3+Z256*THAM_SO!$B$4+AA256*THAM_SO!$B$5+AB256*THAM_SO!$B$6)</f>
        <v>34.37231504</v>
      </c>
      <c r="AD256" s="75">
        <f t="shared" si="8"/>
        <v>39</v>
      </c>
      <c r="AE256" s="76"/>
      <c r="AF256" s="78"/>
      <c r="AG256" s="78"/>
      <c r="AH256" s="78"/>
      <c r="AI256" s="78"/>
      <c r="AJ256" s="78"/>
      <c r="AK256" s="78"/>
      <c r="AL256" s="78"/>
    </row>
    <row r="257" ht="13.5" customHeight="1">
      <c r="A257" s="20">
        <v>252.0</v>
      </c>
      <c r="B257" s="20" t="s">
        <v>63</v>
      </c>
      <c r="C257" s="20" t="s">
        <v>107</v>
      </c>
      <c r="D257" s="67">
        <v>2.0</v>
      </c>
      <c r="E257" s="68" t="s">
        <v>512</v>
      </c>
      <c r="F257" s="69" t="s">
        <v>331</v>
      </c>
      <c r="G257" s="69" t="s">
        <v>243</v>
      </c>
      <c r="H257" s="69" t="s">
        <v>63</v>
      </c>
      <c r="I257" s="450" t="s">
        <v>759</v>
      </c>
      <c r="J257" s="444" t="s">
        <v>977</v>
      </c>
      <c r="K257" s="70">
        <v>1067.0</v>
      </c>
      <c r="L257" s="70">
        <v>1067.0</v>
      </c>
      <c r="M257" s="71">
        <f t="shared" si="1"/>
        <v>1</v>
      </c>
      <c r="N257" s="70">
        <v>0.0</v>
      </c>
      <c r="O257" s="72">
        <f t="shared" si="2"/>
        <v>0</v>
      </c>
      <c r="P257" s="69">
        <v>1.0</v>
      </c>
      <c r="Q257" s="69">
        <v>0.0</v>
      </c>
      <c r="R257" s="72">
        <f t="shared" si="18"/>
        <v>0</v>
      </c>
      <c r="S257" s="76"/>
      <c r="T257" s="69">
        <v>0.0</v>
      </c>
      <c r="U257" s="69" t="s">
        <v>978</v>
      </c>
      <c r="V257" s="69" t="s">
        <v>979</v>
      </c>
      <c r="W257" s="69" t="s">
        <v>980</v>
      </c>
      <c r="X257" s="73">
        <f t="shared" si="19"/>
        <v>7.275826798</v>
      </c>
      <c r="Y257" s="73">
        <f>IF(K257="","",IF(THAM_SO!$B$7="Ưu tiên tỷ lệ trực tuyến thấp",(1-M257)*100,M257*100))</f>
        <v>0</v>
      </c>
      <c r="Z257" s="73">
        <f t="shared" si="15"/>
        <v>0</v>
      </c>
      <c r="AA257" s="73">
        <f t="shared" si="16"/>
        <v>0</v>
      </c>
      <c r="AB257" s="73">
        <f t="shared" si="17"/>
        <v>0</v>
      </c>
      <c r="AC257" s="73">
        <f>IF(K257="","",X257*THAM_SO!$B$2+Y257*THAM_SO!$B$3+Z257*THAM_SO!$B$4+AA257*THAM_SO!$B$5+AB257*THAM_SO!$B$6)</f>
        <v>2.546539379</v>
      </c>
      <c r="AD257" s="75">
        <f t="shared" si="8"/>
        <v>352</v>
      </c>
      <c r="AE257" s="76"/>
      <c r="AF257" s="78"/>
      <c r="AG257" s="78"/>
      <c r="AH257" s="78"/>
      <c r="AI257" s="78"/>
      <c r="AJ257" s="78"/>
      <c r="AK257" s="78"/>
      <c r="AL257" s="78"/>
    </row>
    <row r="258" ht="13.5" customHeight="1">
      <c r="A258" s="20">
        <v>253.0</v>
      </c>
      <c r="B258" s="20" t="s">
        <v>63</v>
      </c>
      <c r="C258" s="20" t="s">
        <v>107</v>
      </c>
      <c r="D258" s="67">
        <v>3.0</v>
      </c>
      <c r="E258" s="68" t="s">
        <v>544</v>
      </c>
      <c r="F258" s="69" t="s">
        <v>443</v>
      </c>
      <c r="G258" s="69" t="s">
        <v>243</v>
      </c>
      <c r="H258" s="69" t="s">
        <v>63</v>
      </c>
      <c r="I258" s="450" t="s">
        <v>759</v>
      </c>
      <c r="J258" s="444" t="s">
        <v>981</v>
      </c>
      <c r="K258" s="70">
        <v>416.0</v>
      </c>
      <c r="L258" s="70">
        <v>416.0</v>
      </c>
      <c r="M258" s="71">
        <f t="shared" si="1"/>
        <v>1</v>
      </c>
      <c r="N258" s="70">
        <v>0.0</v>
      </c>
      <c r="O258" s="72">
        <f t="shared" si="2"/>
        <v>0</v>
      </c>
      <c r="P258" s="69">
        <v>2.0</v>
      </c>
      <c r="Q258" s="69">
        <v>1.0</v>
      </c>
      <c r="R258" s="72">
        <f t="shared" si="18"/>
        <v>0.5</v>
      </c>
      <c r="S258" s="69" t="s">
        <v>886</v>
      </c>
      <c r="T258" s="69">
        <v>0.0</v>
      </c>
      <c r="U258" s="69" t="s">
        <v>982</v>
      </c>
      <c r="V258" s="69" t="s">
        <v>983</v>
      </c>
      <c r="W258" s="69" t="s">
        <v>984</v>
      </c>
      <c r="X258" s="73">
        <f t="shared" si="19"/>
        <v>2.836685987</v>
      </c>
      <c r="Y258" s="73">
        <f>IF(K258="","",IF(THAM_SO!$B$7="Ưu tiên tỷ lệ trực tuyến thấp",(1-M258)*100,M258*100))</f>
        <v>0</v>
      </c>
      <c r="Z258" s="73">
        <f t="shared" si="15"/>
        <v>50</v>
      </c>
      <c r="AA258" s="73">
        <f t="shared" si="16"/>
        <v>0</v>
      </c>
      <c r="AB258" s="73">
        <f t="shared" si="17"/>
        <v>0</v>
      </c>
      <c r="AC258" s="73">
        <f>IF(K258="","",X258*THAM_SO!$B$2+Y258*THAM_SO!$B$3+Z258*THAM_SO!$B$4+AA258*THAM_SO!$B$5+AB258*THAM_SO!$B$6)</f>
        <v>15.9928401</v>
      </c>
      <c r="AD258" s="75">
        <f t="shared" si="8"/>
        <v>144</v>
      </c>
      <c r="AE258" s="76"/>
      <c r="AF258" s="78"/>
      <c r="AG258" s="78"/>
      <c r="AH258" s="78"/>
      <c r="AI258" s="78"/>
      <c r="AJ258" s="78"/>
      <c r="AK258" s="78"/>
      <c r="AL258" s="78"/>
    </row>
    <row r="259" ht="13.5" customHeight="1">
      <c r="A259" s="20">
        <v>254.0</v>
      </c>
      <c r="B259" s="20" t="s">
        <v>63</v>
      </c>
      <c r="C259" s="20" t="s">
        <v>107</v>
      </c>
      <c r="D259" s="67">
        <v>4.0</v>
      </c>
      <c r="E259" s="68" t="s">
        <v>747</v>
      </c>
      <c r="F259" s="69" t="s">
        <v>521</v>
      </c>
      <c r="G259" s="69" t="s">
        <v>985</v>
      </c>
      <c r="H259" s="69" t="s">
        <v>63</v>
      </c>
      <c r="I259" s="450" t="s">
        <v>759</v>
      </c>
      <c r="J259" s="444" t="s">
        <v>986</v>
      </c>
      <c r="K259" s="70">
        <v>412.0</v>
      </c>
      <c r="L259" s="70">
        <v>412.0</v>
      </c>
      <c r="M259" s="71">
        <f t="shared" si="1"/>
        <v>1</v>
      </c>
      <c r="N259" s="70">
        <v>0.0</v>
      </c>
      <c r="O259" s="72">
        <f t="shared" si="2"/>
        <v>0</v>
      </c>
      <c r="P259" s="69">
        <v>4.0</v>
      </c>
      <c r="Q259" s="69">
        <v>1.0</v>
      </c>
      <c r="R259" s="72">
        <f t="shared" si="18"/>
        <v>0.25</v>
      </c>
      <c r="S259" s="69" t="s">
        <v>886</v>
      </c>
      <c r="T259" s="69">
        <v>1.0</v>
      </c>
      <c r="U259" s="69" t="s">
        <v>987</v>
      </c>
      <c r="V259" s="69" t="s">
        <v>988</v>
      </c>
      <c r="W259" s="69" t="s">
        <v>989</v>
      </c>
      <c r="X259" s="73">
        <f t="shared" si="19"/>
        <v>2.80941016</v>
      </c>
      <c r="Y259" s="73">
        <f>IF(K259="","",IF(THAM_SO!$B$7="Ưu tiên tỷ lệ trực tuyến thấp",(1-M259)*100,M259*100))</f>
        <v>0</v>
      </c>
      <c r="Z259" s="73">
        <f t="shared" si="15"/>
        <v>25</v>
      </c>
      <c r="AA259" s="73">
        <f t="shared" si="16"/>
        <v>0</v>
      </c>
      <c r="AB259" s="73">
        <f t="shared" si="17"/>
        <v>20</v>
      </c>
      <c r="AC259" s="73">
        <f>IF(K259="","",X259*THAM_SO!$B$2+Y259*THAM_SO!$B$3+Z259*THAM_SO!$B$4+AA259*THAM_SO!$B$5+AB259*THAM_SO!$B$6)</f>
        <v>10.48329356</v>
      </c>
      <c r="AD259" s="75">
        <f t="shared" si="8"/>
        <v>179</v>
      </c>
      <c r="AE259" s="76"/>
      <c r="AF259" s="78"/>
      <c r="AG259" s="78"/>
      <c r="AH259" s="78"/>
      <c r="AI259" s="78"/>
      <c r="AJ259" s="78"/>
      <c r="AK259" s="78"/>
      <c r="AL259" s="78"/>
    </row>
    <row r="260" ht="13.5" customHeight="1">
      <c r="A260" s="20">
        <v>255.0</v>
      </c>
      <c r="B260" s="20" t="s">
        <v>63</v>
      </c>
      <c r="C260" s="20" t="s">
        <v>107</v>
      </c>
      <c r="D260" s="67">
        <v>5.0</v>
      </c>
      <c r="E260" s="68" t="s">
        <v>635</v>
      </c>
      <c r="F260" s="69" t="s">
        <v>351</v>
      </c>
      <c r="G260" s="69" t="s">
        <v>185</v>
      </c>
      <c r="H260" s="69" t="s">
        <v>63</v>
      </c>
      <c r="I260" s="450" t="s">
        <v>759</v>
      </c>
      <c r="J260" s="444" t="s">
        <v>990</v>
      </c>
      <c r="K260" s="70">
        <v>326.0</v>
      </c>
      <c r="L260" s="70">
        <v>326.0</v>
      </c>
      <c r="M260" s="71">
        <f t="shared" si="1"/>
        <v>1</v>
      </c>
      <c r="N260" s="70">
        <v>0.0</v>
      </c>
      <c r="O260" s="72">
        <f t="shared" si="2"/>
        <v>0</v>
      </c>
      <c r="P260" s="69">
        <v>3.0</v>
      </c>
      <c r="Q260" s="69">
        <v>1.0</v>
      </c>
      <c r="R260" s="72">
        <f t="shared" si="18"/>
        <v>0.3333333333</v>
      </c>
      <c r="S260" s="69" t="s">
        <v>991</v>
      </c>
      <c r="T260" s="69">
        <v>0.0</v>
      </c>
      <c r="U260" s="69" t="s">
        <v>992</v>
      </c>
      <c r="V260" s="69" t="s">
        <v>993</v>
      </c>
      <c r="W260" s="69" t="s">
        <v>994</v>
      </c>
      <c r="X260" s="73">
        <f t="shared" si="19"/>
        <v>2.222979884</v>
      </c>
      <c r="Y260" s="73">
        <f>IF(K260="","",IF(THAM_SO!$B$7="Ưu tiên tỷ lệ trực tuyến thấp",(1-M260)*100,M260*100))</f>
        <v>0</v>
      </c>
      <c r="Z260" s="73">
        <f t="shared" si="15"/>
        <v>33.33333333</v>
      </c>
      <c r="AA260" s="73">
        <f t="shared" si="16"/>
        <v>0</v>
      </c>
      <c r="AB260" s="73">
        <f t="shared" si="17"/>
        <v>0</v>
      </c>
      <c r="AC260" s="73">
        <f>IF(K260="","",X260*THAM_SO!$B$2+Y260*THAM_SO!$B$3+Z260*THAM_SO!$B$4+AA260*THAM_SO!$B$5+AB260*THAM_SO!$B$6)</f>
        <v>10.77804296</v>
      </c>
      <c r="AD260" s="75">
        <f t="shared" si="8"/>
        <v>176</v>
      </c>
      <c r="AE260" s="76"/>
      <c r="AF260" s="78"/>
      <c r="AG260" s="78"/>
      <c r="AH260" s="78"/>
      <c r="AI260" s="78"/>
      <c r="AJ260" s="78"/>
      <c r="AK260" s="78"/>
      <c r="AL260" s="78"/>
    </row>
    <row r="261" ht="13.5" customHeight="1">
      <c r="A261" s="20">
        <v>256.0</v>
      </c>
      <c r="B261" s="20" t="s">
        <v>63</v>
      </c>
      <c r="C261" s="20" t="s">
        <v>108</v>
      </c>
      <c r="D261" s="67">
        <v>1.0</v>
      </c>
      <c r="E261" s="68" t="s">
        <v>619</v>
      </c>
      <c r="F261" s="69" t="s">
        <v>443</v>
      </c>
      <c r="G261" s="69" t="s">
        <v>243</v>
      </c>
      <c r="H261" s="69" t="s">
        <v>63</v>
      </c>
      <c r="I261" s="69" t="s">
        <v>759</v>
      </c>
      <c r="J261" s="444" t="s">
        <v>995</v>
      </c>
      <c r="K261" s="70">
        <v>2752.0</v>
      </c>
      <c r="L261" s="70">
        <v>2752.0</v>
      </c>
      <c r="M261" s="71">
        <f t="shared" si="1"/>
        <v>1</v>
      </c>
      <c r="N261" s="70">
        <v>0.0</v>
      </c>
      <c r="O261" s="72">
        <f t="shared" si="2"/>
        <v>0</v>
      </c>
      <c r="P261" s="69">
        <v>2.0</v>
      </c>
      <c r="Q261" s="69">
        <v>1.0</v>
      </c>
      <c r="R261" s="72">
        <f t="shared" si="18"/>
        <v>0.5</v>
      </c>
      <c r="S261" s="69" t="s">
        <v>991</v>
      </c>
      <c r="T261" s="69">
        <v>0.0</v>
      </c>
      <c r="U261" s="69" t="s">
        <v>996</v>
      </c>
      <c r="V261" s="76"/>
      <c r="W261" s="76"/>
      <c r="X261" s="73">
        <f t="shared" si="19"/>
        <v>18.76576884</v>
      </c>
      <c r="Y261" s="73">
        <f>IF(K261="","",IF(THAM_SO!$B$7="Ưu tiên tỷ lệ trực tuyến thấp",(1-M261)*100,M261*100))</f>
        <v>0</v>
      </c>
      <c r="Z261" s="73">
        <f t="shared" si="15"/>
        <v>50</v>
      </c>
      <c r="AA261" s="73">
        <f t="shared" si="16"/>
        <v>0</v>
      </c>
      <c r="AB261" s="73">
        <f t="shared" si="17"/>
        <v>0</v>
      </c>
      <c r="AC261" s="73">
        <f>IF(K261="","",X261*THAM_SO!$B$2+Y261*THAM_SO!$B$3+Z261*THAM_SO!$B$4+AA261*THAM_SO!$B$5+AB261*THAM_SO!$B$6)</f>
        <v>21.56801909</v>
      </c>
      <c r="AD261" s="75">
        <f t="shared" si="8"/>
        <v>112</v>
      </c>
      <c r="AE261" s="76"/>
      <c r="AF261" s="78"/>
      <c r="AG261" s="78"/>
      <c r="AH261" s="78"/>
      <c r="AI261" s="78"/>
      <c r="AJ261" s="78"/>
      <c r="AK261" s="78"/>
      <c r="AL261" s="78"/>
    </row>
    <row r="262" ht="13.5" customHeight="1">
      <c r="A262" s="20">
        <v>257.0</v>
      </c>
      <c r="B262" s="20" t="s">
        <v>63</v>
      </c>
      <c r="C262" s="20" t="s">
        <v>108</v>
      </c>
      <c r="D262" s="67">
        <v>2.0</v>
      </c>
      <c r="E262" s="68" t="s">
        <v>512</v>
      </c>
      <c r="F262" s="69" t="s">
        <v>331</v>
      </c>
      <c r="G262" s="69" t="s">
        <v>243</v>
      </c>
      <c r="H262" s="69" t="s">
        <v>63</v>
      </c>
      <c r="I262" s="69" t="s">
        <v>759</v>
      </c>
      <c r="J262" s="444" t="s">
        <v>997</v>
      </c>
      <c r="K262" s="70">
        <v>690.0</v>
      </c>
      <c r="L262" s="70">
        <v>690.0</v>
      </c>
      <c r="M262" s="71">
        <f t="shared" si="1"/>
        <v>1</v>
      </c>
      <c r="N262" s="70">
        <v>0.0</v>
      </c>
      <c r="O262" s="72">
        <f t="shared" si="2"/>
        <v>0</v>
      </c>
      <c r="P262" s="69">
        <v>1.0</v>
      </c>
      <c r="Q262" s="69" t="s">
        <v>573</v>
      </c>
      <c r="R262" s="72">
        <f t="shared" si="18"/>
        <v>0</v>
      </c>
      <c r="S262" s="76"/>
      <c r="T262" s="69">
        <v>1.0</v>
      </c>
      <c r="U262" s="69" t="s">
        <v>998</v>
      </c>
      <c r="V262" s="69" t="s">
        <v>505</v>
      </c>
      <c r="W262" s="69" t="s">
        <v>999</v>
      </c>
      <c r="X262" s="73">
        <f t="shared" si="19"/>
        <v>4.705080123</v>
      </c>
      <c r="Y262" s="73">
        <f>IF(K262="","",IF(THAM_SO!$B$7="Ưu tiên tỷ lệ trực tuyến thấp",(1-M262)*100,M262*100))</f>
        <v>0</v>
      </c>
      <c r="Z262" s="73">
        <f t="shared" si="15"/>
        <v>0</v>
      </c>
      <c r="AA262" s="73">
        <f t="shared" si="16"/>
        <v>0</v>
      </c>
      <c r="AB262" s="73">
        <f t="shared" si="17"/>
        <v>20</v>
      </c>
      <c r="AC262" s="73">
        <f>IF(K262="","",X262*THAM_SO!$B$2+Y262*THAM_SO!$B$3+Z262*THAM_SO!$B$4+AA262*THAM_SO!$B$5+AB262*THAM_SO!$B$6)</f>
        <v>3.646778043</v>
      </c>
      <c r="AD262" s="75">
        <f t="shared" si="8"/>
        <v>292</v>
      </c>
      <c r="AE262" s="76"/>
      <c r="AF262" s="78"/>
      <c r="AG262" s="78"/>
      <c r="AH262" s="78"/>
      <c r="AI262" s="78"/>
      <c r="AJ262" s="78"/>
      <c r="AK262" s="78"/>
      <c r="AL262" s="78"/>
    </row>
    <row r="263" ht="13.5" customHeight="1">
      <c r="A263" s="20">
        <v>258.0</v>
      </c>
      <c r="B263" s="20" t="s">
        <v>63</v>
      </c>
      <c r="C263" s="20" t="s">
        <v>108</v>
      </c>
      <c r="D263" s="67">
        <v>3.0</v>
      </c>
      <c r="E263" s="68" t="s">
        <v>539</v>
      </c>
      <c r="F263" s="69" t="s">
        <v>521</v>
      </c>
      <c r="G263" s="69" t="s">
        <v>185</v>
      </c>
      <c r="H263" s="69" t="s">
        <v>63</v>
      </c>
      <c r="I263" s="69" t="s">
        <v>759</v>
      </c>
      <c r="J263" s="444" t="s">
        <v>1000</v>
      </c>
      <c r="K263" s="70">
        <v>625.0</v>
      </c>
      <c r="L263" s="70">
        <v>625.0</v>
      </c>
      <c r="M263" s="71">
        <f t="shared" si="1"/>
        <v>1</v>
      </c>
      <c r="N263" s="70">
        <v>0.0</v>
      </c>
      <c r="O263" s="72">
        <f t="shared" si="2"/>
        <v>0</v>
      </c>
      <c r="P263" s="69">
        <v>5.0</v>
      </c>
      <c r="Q263" s="69">
        <v>4.0</v>
      </c>
      <c r="R263" s="72">
        <f t="shared" si="18"/>
        <v>0.8</v>
      </c>
      <c r="S263" s="69" t="s">
        <v>991</v>
      </c>
      <c r="T263" s="69">
        <v>1.0</v>
      </c>
      <c r="U263" s="69" t="s">
        <v>1001</v>
      </c>
      <c r="V263" s="69" t="s">
        <v>1002</v>
      </c>
      <c r="W263" s="76"/>
      <c r="X263" s="73">
        <f t="shared" si="19"/>
        <v>4.261847937</v>
      </c>
      <c r="Y263" s="73">
        <f>IF(K263="","",IF(THAM_SO!$B$7="Ưu tiên tỷ lệ trực tuyến thấp",(1-M263)*100,M263*100))</f>
        <v>0</v>
      </c>
      <c r="Z263" s="73">
        <f t="shared" si="15"/>
        <v>80</v>
      </c>
      <c r="AA263" s="73">
        <f t="shared" si="16"/>
        <v>0</v>
      </c>
      <c r="AB263" s="73">
        <f t="shared" si="17"/>
        <v>20</v>
      </c>
      <c r="AC263" s="73">
        <f>IF(K263="","",X263*THAM_SO!$B$2+Y263*THAM_SO!$B$3+Z263*THAM_SO!$B$4+AA263*THAM_SO!$B$5+AB263*THAM_SO!$B$6)</f>
        <v>27.49164678</v>
      </c>
      <c r="AD263" s="75">
        <f t="shared" si="8"/>
        <v>96</v>
      </c>
      <c r="AE263" s="76"/>
      <c r="AF263" s="78"/>
      <c r="AG263" s="78"/>
      <c r="AH263" s="78"/>
      <c r="AI263" s="78"/>
      <c r="AJ263" s="78"/>
      <c r="AK263" s="78"/>
      <c r="AL263" s="78"/>
    </row>
    <row r="264" ht="13.5" customHeight="1">
      <c r="A264" s="20">
        <v>259.0</v>
      </c>
      <c r="B264" s="20" t="s">
        <v>63</v>
      </c>
      <c r="C264" s="20" t="s">
        <v>108</v>
      </c>
      <c r="D264" s="67">
        <v>4.0</v>
      </c>
      <c r="E264" s="68" t="s">
        <v>635</v>
      </c>
      <c r="F264" s="69" t="s">
        <v>351</v>
      </c>
      <c r="G264" s="69" t="s">
        <v>185</v>
      </c>
      <c r="H264" s="69" t="s">
        <v>63</v>
      </c>
      <c r="I264" s="69" t="s">
        <v>759</v>
      </c>
      <c r="J264" s="444" t="s">
        <v>1003</v>
      </c>
      <c r="K264" s="70">
        <v>316.0</v>
      </c>
      <c r="L264" s="70">
        <v>316.0</v>
      </c>
      <c r="M264" s="71">
        <f t="shared" si="1"/>
        <v>1</v>
      </c>
      <c r="N264" s="70">
        <v>0.0</v>
      </c>
      <c r="O264" s="72">
        <f t="shared" si="2"/>
        <v>0</v>
      </c>
      <c r="P264" s="69">
        <v>3.0</v>
      </c>
      <c r="Q264" s="69">
        <v>3.0</v>
      </c>
      <c r="R264" s="72">
        <f t="shared" si="18"/>
        <v>1</v>
      </c>
      <c r="S264" s="69" t="s">
        <v>991</v>
      </c>
      <c r="T264" s="69">
        <v>1.0</v>
      </c>
      <c r="U264" s="69" t="s">
        <v>673</v>
      </c>
      <c r="V264" s="69" t="s">
        <v>1004</v>
      </c>
      <c r="W264" s="69" t="s">
        <v>1005</v>
      </c>
      <c r="X264" s="73">
        <f t="shared" si="19"/>
        <v>2.154790317</v>
      </c>
      <c r="Y264" s="73">
        <f>IF(K264="","",IF(THAM_SO!$B$7="Ưu tiên tỷ lệ trực tuyến thấp",(1-M264)*100,M264*100))</f>
        <v>0</v>
      </c>
      <c r="Z264" s="73">
        <f t="shared" si="15"/>
        <v>100</v>
      </c>
      <c r="AA264" s="73">
        <f t="shared" si="16"/>
        <v>0</v>
      </c>
      <c r="AB264" s="73">
        <f t="shared" si="17"/>
        <v>20</v>
      </c>
      <c r="AC264" s="73">
        <f>IF(K264="","",X264*THAM_SO!$B$2+Y264*THAM_SO!$B$3+Z264*THAM_SO!$B$4+AA264*THAM_SO!$B$5+AB264*THAM_SO!$B$6)</f>
        <v>32.75417661</v>
      </c>
      <c r="AD264" s="75">
        <f t="shared" si="8"/>
        <v>70</v>
      </c>
      <c r="AE264" s="76"/>
      <c r="AF264" s="78"/>
      <c r="AG264" s="78"/>
      <c r="AH264" s="78"/>
      <c r="AI264" s="78"/>
      <c r="AJ264" s="78"/>
      <c r="AK264" s="78"/>
      <c r="AL264" s="78"/>
    </row>
    <row r="265" ht="13.5" customHeight="1">
      <c r="A265" s="20">
        <v>260.0</v>
      </c>
      <c r="B265" s="20" t="s">
        <v>63</v>
      </c>
      <c r="C265" s="20" t="s">
        <v>108</v>
      </c>
      <c r="D265" s="67">
        <v>5.0</v>
      </c>
      <c r="E265" s="68" t="s">
        <v>536</v>
      </c>
      <c r="F265" s="69" t="s">
        <v>650</v>
      </c>
      <c r="G265" s="69" t="s">
        <v>1006</v>
      </c>
      <c r="H265" s="69" t="s">
        <v>63</v>
      </c>
      <c r="I265" s="69" t="s">
        <v>759</v>
      </c>
      <c r="J265" s="444" t="s">
        <v>1007</v>
      </c>
      <c r="K265" s="70">
        <v>152.0</v>
      </c>
      <c r="L265" s="70">
        <v>152.0</v>
      </c>
      <c r="M265" s="71">
        <f t="shared" si="1"/>
        <v>1</v>
      </c>
      <c r="N265" s="70">
        <v>0.0</v>
      </c>
      <c r="O265" s="72">
        <f t="shared" si="2"/>
        <v>0</v>
      </c>
      <c r="P265" s="69">
        <v>2.0</v>
      </c>
      <c r="Q265" s="69">
        <v>2.0</v>
      </c>
      <c r="R265" s="72">
        <f t="shared" si="18"/>
        <v>1</v>
      </c>
      <c r="S265" s="69" t="s">
        <v>991</v>
      </c>
      <c r="T265" s="69">
        <v>1.0</v>
      </c>
      <c r="U265" s="69" t="s">
        <v>673</v>
      </c>
      <c r="V265" s="69" t="s">
        <v>1004</v>
      </c>
      <c r="W265" s="69" t="s">
        <v>1005</v>
      </c>
      <c r="X265" s="73">
        <f t="shared" si="19"/>
        <v>1.036481418</v>
      </c>
      <c r="Y265" s="73">
        <f>IF(K265="","",IF(THAM_SO!$B$7="Ưu tiên tỷ lệ trực tuyến thấp",(1-M265)*100,M265*100))</f>
        <v>0</v>
      </c>
      <c r="Z265" s="73">
        <f t="shared" si="15"/>
        <v>100</v>
      </c>
      <c r="AA265" s="73">
        <f t="shared" si="16"/>
        <v>0</v>
      </c>
      <c r="AB265" s="73">
        <f t="shared" si="17"/>
        <v>20</v>
      </c>
      <c r="AC265" s="73">
        <f>IF(K265="","",X265*THAM_SO!$B$2+Y265*THAM_SO!$B$3+Z265*THAM_SO!$B$4+AA265*THAM_SO!$B$5+AB265*THAM_SO!$B$6)</f>
        <v>32.3627685</v>
      </c>
      <c r="AD265" s="75">
        <f t="shared" si="8"/>
        <v>75</v>
      </c>
      <c r="AE265" s="76"/>
      <c r="AF265" s="78"/>
      <c r="AG265" s="78"/>
      <c r="AH265" s="78"/>
      <c r="AI265" s="78"/>
      <c r="AJ265" s="78"/>
      <c r="AK265" s="78"/>
      <c r="AL265" s="78"/>
    </row>
    <row r="266" ht="13.5" customHeight="1">
      <c r="A266" s="20">
        <v>261.0</v>
      </c>
      <c r="B266" s="20" t="s">
        <v>63</v>
      </c>
      <c r="C266" s="20" t="s">
        <v>109</v>
      </c>
      <c r="D266" s="67">
        <v>1.0</v>
      </c>
      <c r="E266" s="80"/>
      <c r="F266" s="76"/>
      <c r="G266" s="76"/>
      <c r="H266" s="76"/>
      <c r="I266" s="76"/>
      <c r="J266" s="76"/>
      <c r="K266" s="81"/>
      <c r="L266" s="81"/>
      <c r="M266" s="71">
        <f t="shared" si="1"/>
        <v>0</v>
      </c>
      <c r="N266" s="81"/>
      <c r="O266" s="72">
        <f t="shared" si="2"/>
        <v>0</v>
      </c>
      <c r="P266" s="76"/>
      <c r="Q266" s="76"/>
      <c r="R266" s="72">
        <f t="shared" si="18"/>
        <v>0</v>
      </c>
      <c r="S266" s="76"/>
      <c r="T266" s="76"/>
      <c r="U266" s="76"/>
      <c r="V266" s="76"/>
      <c r="W266" s="76"/>
      <c r="X266" s="73" t="str">
        <f t="shared" si="19"/>
        <v/>
      </c>
      <c r="Y266" s="73" t="str">
        <f>IF(K266="","",IF(THAM_SO!$B$7="Ưu tiên tỷ lệ trực tuyến thấp",(1-M266)*100,M266*100))</f>
        <v/>
      </c>
      <c r="Z266" s="73" t="str">
        <f t="shared" si="15"/>
        <v/>
      </c>
      <c r="AA266" s="73" t="str">
        <f t="shared" si="16"/>
        <v/>
      </c>
      <c r="AB266" s="73" t="str">
        <f t="shared" si="17"/>
        <v/>
      </c>
      <c r="AC266" s="73" t="str">
        <f>IF(K266="","",X266*THAM_SO!$B$2+Y266*THAM_SO!$B$3+Z266*THAM_SO!$B$4+AA266*THAM_SO!$B$5+AB266*THAM_SO!$B$6)</f>
        <v/>
      </c>
      <c r="AD266" s="75" t="str">
        <f t="shared" si="8"/>
        <v/>
      </c>
      <c r="AE266" s="76"/>
      <c r="AF266" s="78"/>
      <c r="AG266" s="78"/>
      <c r="AH266" s="78"/>
      <c r="AI266" s="78"/>
      <c r="AJ266" s="78"/>
      <c r="AK266" s="78"/>
      <c r="AL266" s="78"/>
    </row>
    <row r="267" ht="13.5" customHeight="1">
      <c r="A267" s="20">
        <v>262.0</v>
      </c>
      <c r="B267" s="20" t="s">
        <v>63</v>
      </c>
      <c r="C267" s="20" t="s">
        <v>109</v>
      </c>
      <c r="D267" s="67">
        <v>2.0</v>
      </c>
      <c r="E267" s="80"/>
      <c r="F267" s="76"/>
      <c r="G267" s="76"/>
      <c r="H267" s="76"/>
      <c r="I267" s="76"/>
      <c r="J267" s="76"/>
      <c r="K267" s="81"/>
      <c r="L267" s="81"/>
      <c r="M267" s="71">
        <f t="shared" si="1"/>
        <v>0</v>
      </c>
      <c r="N267" s="81"/>
      <c r="O267" s="72">
        <f t="shared" si="2"/>
        <v>0</v>
      </c>
      <c r="P267" s="76"/>
      <c r="Q267" s="76"/>
      <c r="R267" s="72">
        <f t="shared" si="18"/>
        <v>0</v>
      </c>
      <c r="S267" s="76"/>
      <c r="T267" s="76"/>
      <c r="U267" s="76"/>
      <c r="V267" s="76"/>
      <c r="W267" s="76"/>
      <c r="X267" s="73" t="str">
        <f t="shared" si="19"/>
        <v/>
      </c>
      <c r="Y267" s="73" t="str">
        <f>IF(K267="","",IF(THAM_SO!$B$7="Ưu tiên tỷ lệ trực tuyến thấp",(1-M267)*100,M267*100))</f>
        <v/>
      </c>
      <c r="Z267" s="73" t="str">
        <f t="shared" si="15"/>
        <v/>
      </c>
      <c r="AA267" s="73" t="str">
        <f t="shared" si="16"/>
        <v/>
      </c>
      <c r="AB267" s="73" t="str">
        <f t="shared" si="17"/>
        <v/>
      </c>
      <c r="AC267" s="73" t="str">
        <f>IF(K267="","",X267*THAM_SO!$B$2+Y267*THAM_SO!$B$3+Z267*THAM_SO!$B$4+AA267*THAM_SO!$B$5+AB267*THAM_SO!$B$6)</f>
        <v/>
      </c>
      <c r="AD267" s="75" t="str">
        <f t="shared" si="8"/>
        <v/>
      </c>
      <c r="AE267" s="76"/>
      <c r="AF267" s="78"/>
      <c r="AG267" s="78"/>
      <c r="AH267" s="78"/>
      <c r="AI267" s="78"/>
      <c r="AJ267" s="78"/>
      <c r="AK267" s="78"/>
      <c r="AL267" s="78"/>
    </row>
    <row r="268" ht="13.5" customHeight="1">
      <c r="A268" s="20">
        <v>263.0</v>
      </c>
      <c r="B268" s="20" t="s">
        <v>63</v>
      </c>
      <c r="C268" s="20" t="s">
        <v>109</v>
      </c>
      <c r="D268" s="67">
        <v>3.0</v>
      </c>
      <c r="E268" s="80"/>
      <c r="F268" s="76"/>
      <c r="G268" s="76"/>
      <c r="H268" s="76"/>
      <c r="I268" s="76"/>
      <c r="J268" s="76"/>
      <c r="K268" s="81"/>
      <c r="L268" s="81"/>
      <c r="M268" s="71">
        <f t="shared" si="1"/>
        <v>0</v>
      </c>
      <c r="N268" s="81"/>
      <c r="O268" s="72">
        <f t="shared" si="2"/>
        <v>0</v>
      </c>
      <c r="P268" s="76"/>
      <c r="Q268" s="76"/>
      <c r="R268" s="72">
        <f t="shared" si="18"/>
        <v>0</v>
      </c>
      <c r="S268" s="76"/>
      <c r="T268" s="76"/>
      <c r="U268" s="76"/>
      <c r="V268" s="76"/>
      <c r="W268" s="76"/>
      <c r="X268" s="73" t="str">
        <f t="shared" si="19"/>
        <v/>
      </c>
      <c r="Y268" s="73" t="str">
        <f>IF(K268="","",IF(THAM_SO!$B$7="Ưu tiên tỷ lệ trực tuyến thấp",(1-M268)*100,M268*100))</f>
        <v/>
      </c>
      <c r="Z268" s="73" t="str">
        <f t="shared" si="15"/>
        <v/>
      </c>
      <c r="AA268" s="73" t="str">
        <f t="shared" si="16"/>
        <v/>
      </c>
      <c r="AB268" s="73" t="str">
        <f t="shared" si="17"/>
        <v/>
      </c>
      <c r="AC268" s="73" t="str">
        <f>IF(K268="","",X268*THAM_SO!$B$2+Y268*THAM_SO!$B$3+Z268*THAM_SO!$B$4+AA268*THAM_SO!$B$5+AB268*THAM_SO!$B$6)</f>
        <v/>
      </c>
      <c r="AD268" s="75" t="str">
        <f t="shared" si="8"/>
        <v/>
      </c>
      <c r="AE268" s="76"/>
      <c r="AF268" s="78"/>
      <c r="AG268" s="78"/>
      <c r="AH268" s="78"/>
      <c r="AI268" s="78"/>
      <c r="AJ268" s="78"/>
      <c r="AK268" s="78"/>
      <c r="AL268" s="78"/>
    </row>
    <row r="269" ht="13.5" customHeight="1">
      <c r="A269" s="20">
        <v>264.0</v>
      </c>
      <c r="B269" s="20" t="s">
        <v>63</v>
      </c>
      <c r="C269" s="20" t="s">
        <v>109</v>
      </c>
      <c r="D269" s="67">
        <v>4.0</v>
      </c>
      <c r="E269" s="80"/>
      <c r="F269" s="76"/>
      <c r="G269" s="76"/>
      <c r="H269" s="76"/>
      <c r="I269" s="76"/>
      <c r="J269" s="76"/>
      <c r="K269" s="81"/>
      <c r="L269" s="81"/>
      <c r="M269" s="71">
        <f t="shared" si="1"/>
        <v>0</v>
      </c>
      <c r="N269" s="81"/>
      <c r="O269" s="72">
        <f t="shared" si="2"/>
        <v>0</v>
      </c>
      <c r="P269" s="76"/>
      <c r="Q269" s="76"/>
      <c r="R269" s="72">
        <f t="shared" si="18"/>
        <v>0</v>
      </c>
      <c r="S269" s="76"/>
      <c r="T269" s="76"/>
      <c r="U269" s="76"/>
      <c r="V269" s="76"/>
      <c r="W269" s="76"/>
      <c r="X269" s="73" t="str">
        <f t="shared" si="19"/>
        <v/>
      </c>
      <c r="Y269" s="73" t="str">
        <f>IF(K269="","",IF(THAM_SO!$B$7="Ưu tiên tỷ lệ trực tuyến thấp",(1-M269)*100,M269*100))</f>
        <v/>
      </c>
      <c r="Z269" s="73" t="str">
        <f t="shared" si="15"/>
        <v/>
      </c>
      <c r="AA269" s="73" t="str">
        <f t="shared" si="16"/>
        <v/>
      </c>
      <c r="AB269" s="73" t="str">
        <f t="shared" si="17"/>
        <v/>
      </c>
      <c r="AC269" s="73" t="str">
        <f>IF(K269="","",X269*THAM_SO!$B$2+Y269*THAM_SO!$B$3+Z269*THAM_SO!$B$4+AA269*THAM_SO!$B$5+AB269*THAM_SO!$B$6)</f>
        <v/>
      </c>
      <c r="AD269" s="75" t="str">
        <f t="shared" si="8"/>
        <v/>
      </c>
      <c r="AE269" s="76"/>
      <c r="AF269" s="78"/>
      <c r="AG269" s="78"/>
      <c r="AH269" s="78"/>
      <c r="AI269" s="78"/>
      <c r="AJ269" s="78"/>
      <c r="AK269" s="78"/>
      <c r="AL269" s="78"/>
    </row>
    <row r="270" ht="13.5" customHeight="1">
      <c r="A270" s="20">
        <v>265.0</v>
      </c>
      <c r="B270" s="20" t="s">
        <v>63</v>
      </c>
      <c r="C270" s="20" t="s">
        <v>109</v>
      </c>
      <c r="D270" s="67">
        <v>5.0</v>
      </c>
      <c r="E270" s="100"/>
      <c r="F270" s="101"/>
      <c r="G270" s="101"/>
      <c r="H270" s="101"/>
      <c r="I270" s="101"/>
      <c r="J270" s="101"/>
      <c r="K270" s="114"/>
      <c r="L270" s="114"/>
      <c r="M270" s="239">
        <f t="shared" si="1"/>
        <v>0</v>
      </c>
      <c r="N270" s="114"/>
      <c r="O270" s="240">
        <f t="shared" si="2"/>
        <v>0</v>
      </c>
      <c r="P270" s="101"/>
      <c r="Q270" s="101"/>
      <c r="R270" s="240">
        <f t="shared" si="18"/>
        <v>0</v>
      </c>
      <c r="S270" s="101"/>
      <c r="T270" s="101"/>
      <c r="U270" s="101"/>
      <c r="V270" s="101"/>
      <c r="W270" s="101"/>
      <c r="X270" s="241" t="str">
        <f t="shared" si="19"/>
        <v/>
      </c>
      <c r="Y270" s="241" t="str">
        <f>IF(K270="","",IF(THAM_SO!$B$7="Ưu tiên tỷ lệ trực tuyến thấp",(1-M270)*100,M270*100))</f>
        <v/>
      </c>
      <c r="Z270" s="241" t="str">
        <f t="shared" si="15"/>
        <v/>
      </c>
      <c r="AA270" s="241" t="str">
        <f t="shared" si="16"/>
        <v/>
      </c>
      <c r="AB270" s="241" t="str">
        <f t="shared" si="17"/>
        <v/>
      </c>
      <c r="AC270" s="241" t="str">
        <f>IF(K270="","",X270*THAM_SO!$B$2+Y270*THAM_SO!$B$3+Z270*THAM_SO!$B$4+AA270*THAM_SO!$B$5+AB270*THAM_SO!$B$6)</f>
        <v/>
      </c>
      <c r="AD270" s="242" t="str">
        <f t="shared" si="8"/>
        <v/>
      </c>
      <c r="AE270" s="101"/>
      <c r="AF270" s="78"/>
      <c r="AG270" s="78"/>
      <c r="AH270" s="78"/>
      <c r="AI270" s="78"/>
      <c r="AJ270" s="78"/>
      <c r="AK270" s="78"/>
      <c r="AL270" s="78"/>
    </row>
    <row r="271" ht="13.5" customHeight="1">
      <c r="A271" s="20">
        <v>266.0</v>
      </c>
      <c r="B271" s="20" t="s">
        <v>63</v>
      </c>
      <c r="C271" s="20" t="s">
        <v>110</v>
      </c>
      <c r="D271" s="67">
        <v>1.0</v>
      </c>
      <c r="E271" s="104" t="s">
        <v>544</v>
      </c>
      <c r="F271" s="105" t="s">
        <v>454</v>
      </c>
      <c r="G271" s="105" t="s">
        <v>243</v>
      </c>
      <c r="H271" s="105" t="s">
        <v>63</v>
      </c>
      <c r="I271" s="105" t="s">
        <v>759</v>
      </c>
      <c r="J271" s="452" t="s">
        <v>1008</v>
      </c>
      <c r="K271" s="453">
        <v>255.0</v>
      </c>
      <c r="L271" s="453">
        <v>255.0</v>
      </c>
      <c r="M271" s="454">
        <f t="shared" si="1"/>
        <v>1</v>
      </c>
      <c r="N271" s="455"/>
      <c r="O271" s="456">
        <f t="shared" si="2"/>
        <v>0</v>
      </c>
      <c r="P271" s="78"/>
      <c r="Q271" s="78"/>
      <c r="R271" s="456">
        <f t="shared" si="18"/>
        <v>0</v>
      </c>
      <c r="S271" s="78"/>
      <c r="T271" s="105">
        <v>1.0</v>
      </c>
      <c r="U271" s="105" t="s">
        <v>853</v>
      </c>
      <c r="V271" s="105" t="s">
        <v>1009</v>
      </c>
      <c r="W271" s="78"/>
      <c r="X271" s="457">
        <f t="shared" si="19"/>
        <v>1.738833958</v>
      </c>
      <c r="Y271" s="457">
        <f>IF(K271="","",IF(THAM_SO!$B$7="Ưu tiên tỷ lệ trực tuyến thấp",(1-M271)*100,M271*100))</f>
        <v>0</v>
      </c>
      <c r="Z271" s="457">
        <f t="shared" si="15"/>
        <v>0</v>
      </c>
      <c r="AA271" s="457">
        <f t="shared" si="16"/>
        <v>0</v>
      </c>
      <c r="AB271" s="457">
        <f t="shared" si="17"/>
        <v>20</v>
      </c>
      <c r="AC271" s="457">
        <f>IF(K271="","",X271*THAM_SO!$B$2+Y271*THAM_SO!$B$3+Z271*THAM_SO!$B$4+AA271*THAM_SO!$B$5+AB271*THAM_SO!$B$6)</f>
        <v>2.608591885</v>
      </c>
      <c r="AD271" s="458">
        <f t="shared" si="8"/>
        <v>347</v>
      </c>
      <c r="AE271" s="78"/>
      <c r="AF271" s="78"/>
      <c r="AG271" s="78"/>
      <c r="AH271" s="78"/>
      <c r="AI271" s="78"/>
      <c r="AJ271" s="78"/>
      <c r="AK271" s="78"/>
      <c r="AL271" s="78"/>
    </row>
    <row r="272" ht="13.5" customHeight="1">
      <c r="A272" s="20">
        <v>267.0</v>
      </c>
      <c r="B272" s="20" t="s">
        <v>63</v>
      </c>
      <c r="C272" s="20" t="s">
        <v>110</v>
      </c>
      <c r="D272" s="67">
        <v>2.0</v>
      </c>
      <c r="E272" s="104" t="s">
        <v>512</v>
      </c>
      <c r="F272" s="105" t="s">
        <v>331</v>
      </c>
      <c r="G272" s="105" t="s">
        <v>243</v>
      </c>
      <c r="H272" s="105" t="s">
        <v>63</v>
      </c>
      <c r="I272" s="105" t="s">
        <v>759</v>
      </c>
      <c r="J272" s="452" t="s">
        <v>1010</v>
      </c>
      <c r="K272" s="453">
        <v>2026.0</v>
      </c>
      <c r="L272" s="453">
        <v>2026.0</v>
      </c>
      <c r="M272" s="454">
        <f t="shared" si="1"/>
        <v>1</v>
      </c>
      <c r="N272" s="455"/>
      <c r="O272" s="456">
        <f t="shared" si="2"/>
        <v>0</v>
      </c>
      <c r="P272" s="78"/>
      <c r="Q272" s="78"/>
      <c r="R272" s="456">
        <f t="shared" si="18"/>
        <v>0</v>
      </c>
      <c r="S272" s="78"/>
      <c r="T272" s="105">
        <v>1.0</v>
      </c>
      <c r="U272" s="105" t="s">
        <v>853</v>
      </c>
      <c r="V272" s="105" t="s">
        <v>1009</v>
      </c>
      <c r="W272" s="78"/>
      <c r="X272" s="457">
        <f t="shared" si="19"/>
        <v>13.81520627</v>
      </c>
      <c r="Y272" s="457">
        <f>IF(K272="","",IF(THAM_SO!$B$7="Ưu tiên tỷ lệ trực tuyến thấp",(1-M272)*100,M272*100))</f>
        <v>0</v>
      </c>
      <c r="Z272" s="457">
        <f t="shared" si="15"/>
        <v>0</v>
      </c>
      <c r="AA272" s="457">
        <f t="shared" si="16"/>
        <v>0</v>
      </c>
      <c r="AB272" s="457">
        <f t="shared" si="17"/>
        <v>20</v>
      </c>
      <c r="AC272" s="457">
        <f>IF(K272="","",X272*THAM_SO!$B$2+Y272*THAM_SO!$B$3+Z272*THAM_SO!$B$4+AA272*THAM_SO!$B$5+AB272*THAM_SO!$B$6)</f>
        <v>6.835322196</v>
      </c>
      <c r="AD272" s="458">
        <f t="shared" si="8"/>
        <v>219</v>
      </c>
      <c r="AE272" s="78"/>
      <c r="AF272" s="78"/>
      <c r="AG272" s="78"/>
      <c r="AH272" s="78"/>
      <c r="AI272" s="78"/>
      <c r="AJ272" s="78"/>
      <c r="AK272" s="78"/>
      <c r="AL272" s="78"/>
    </row>
    <row r="273" ht="13.5" customHeight="1">
      <c r="A273" s="20">
        <v>268.0</v>
      </c>
      <c r="B273" s="20" t="s">
        <v>63</v>
      </c>
      <c r="C273" s="20" t="s">
        <v>110</v>
      </c>
      <c r="D273" s="67">
        <v>3.0</v>
      </c>
      <c r="E273" s="104" t="s">
        <v>529</v>
      </c>
      <c r="F273" s="105" t="s">
        <v>353</v>
      </c>
      <c r="G273" s="105" t="s">
        <v>185</v>
      </c>
      <c r="H273" s="105" t="s">
        <v>63</v>
      </c>
      <c r="I273" s="105" t="s">
        <v>759</v>
      </c>
      <c r="J273" s="452" t="s">
        <v>1011</v>
      </c>
      <c r="K273" s="453">
        <v>229.0</v>
      </c>
      <c r="L273" s="453">
        <v>229.0</v>
      </c>
      <c r="M273" s="454">
        <f t="shared" si="1"/>
        <v>1</v>
      </c>
      <c r="N273" s="455"/>
      <c r="O273" s="456">
        <f t="shared" si="2"/>
        <v>0</v>
      </c>
      <c r="P273" s="78"/>
      <c r="Q273" s="78"/>
      <c r="R273" s="456">
        <f t="shared" si="18"/>
        <v>0</v>
      </c>
      <c r="S273" s="78"/>
      <c r="T273" s="105">
        <v>1.0</v>
      </c>
      <c r="U273" s="105" t="s">
        <v>853</v>
      </c>
      <c r="V273" s="105" t="s">
        <v>1009</v>
      </c>
      <c r="W273" s="78"/>
      <c r="X273" s="457">
        <f t="shared" si="19"/>
        <v>1.561541084</v>
      </c>
      <c r="Y273" s="457">
        <f>IF(K273="","",IF(THAM_SO!$B$7="Ưu tiên tỷ lệ trực tuyến thấp",(1-M273)*100,M273*100))</f>
        <v>0</v>
      </c>
      <c r="Z273" s="457">
        <f t="shared" si="15"/>
        <v>0</v>
      </c>
      <c r="AA273" s="457">
        <f t="shared" si="16"/>
        <v>0</v>
      </c>
      <c r="AB273" s="457">
        <f t="shared" si="17"/>
        <v>20</v>
      </c>
      <c r="AC273" s="457">
        <f>IF(K273="","",X273*THAM_SO!$B$2+Y273*THAM_SO!$B$3+Z273*THAM_SO!$B$4+AA273*THAM_SO!$B$5+AB273*THAM_SO!$B$6)</f>
        <v>2.546539379</v>
      </c>
      <c r="AD273" s="458">
        <f t="shared" si="8"/>
        <v>352</v>
      </c>
      <c r="AE273" s="78"/>
      <c r="AF273" s="78"/>
      <c r="AG273" s="78"/>
      <c r="AH273" s="78"/>
      <c r="AI273" s="78"/>
      <c r="AJ273" s="78"/>
      <c r="AK273" s="78"/>
      <c r="AL273" s="78"/>
    </row>
    <row r="274" ht="13.5" customHeight="1">
      <c r="A274" s="20">
        <v>269.0</v>
      </c>
      <c r="B274" s="20" t="s">
        <v>63</v>
      </c>
      <c r="C274" s="20" t="s">
        <v>110</v>
      </c>
      <c r="D274" s="67">
        <v>4.0</v>
      </c>
      <c r="E274" s="104" t="s">
        <v>661</v>
      </c>
      <c r="F274" s="105" t="s">
        <v>224</v>
      </c>
      <c r="G274" s="105" t="s">
        <v>226</v>
      </c>
      <c r="H274" s="105" t="s">
        <v>63</v>
      </c>
      <c r="I274" s="105" t="s">
        <v>759</v>
      </c>
      <c r="J274" s="459" t="s">
        <v>1012</v>
      </c>
      <c r="K274" s="453">
        <v>542.0</v>
      </c>
      <c r="L274" s="453">
        <v>542.0</v>
      </c>
      <c r="M274" s="454">
        <f t="shared" si="1"/>
        <v>1</v>
      </c>
      <c r="N274" s="455"/>
      <c r="O274" s="456">
        <f t="shared" si="2"/>
        <v>0</v>
      </c>
      <c r="P274" s="78"/>
      <c r="Q274" s="78"/>
      <c r="R274" s="456">
        <f t="shared" si="18"/>
        <v>0</v>
      </c>
      <c r="S274" s="78"/>
      <c r="T274" s="105">
        <v>1.0</v>
      </c>
      <c r="U274" s="105" t="s">
        <v>853</v>
      </c>
      <c r="V274" s="105" t="s">
        <v>1009</v>
      </c>
      <c r="W274" s="78"/>
      <c r="X274" s="457">
        <f t="shared" si="19"/>
        <v>3.695874531</v>
      </c>
      <c r="Y274" s="457">
        <f>IF(K274="","",IF(THAM_SO!$B$7="Ưu tiên tỷ lệ trực tuyến thấp",(1-M274)*100,M274*100))</f>
        <v>0</v>
      </c>
      <c r="Z274" s="457">
        <f t="shared" si="15"/>
        <v>0</v>
      </c>
      <c r="AA274" s="457">
        <f t="shared" si="16"/>
        <v>0</v>
      </c>
      <c r="AB274" s="457">
        <f t="shared" si="17"/>
        <v>20</v>
      </c>
      <c r="AC274" s="457">
        <f>IF(K274="","",X274*THAM_SO!$B$2+Y274*THAM_SO!$B$3+Z274*THAM_SO!$B$4+AA274*THAM_SO!$B$5+AB274*THAM_SO!$B$6)</f>
        <v>3.293556086</v>
      </c>
      <c r="AD274" s="458">
        <f t="shared" si="8"/>
        <v>304</v>
      </c>
      <c r="AE274" s="78"/>
      <c r="AF274" s="78"/>
      <c r="AG274" s="78"/>
      <c r="AH274" s="78"/>
      <c r="AI274" s="78"/>
      <c r="AJ274" s="78"/>
      <c r="AK274" s="78"/>
      <c r="AL274" s="78"/>
    </row>
    <row r="275" ht="13.5" customHeight="1">
      <c r="A275" s="20">
        <v>270.0</v>
      </c>
      <c r="B275" s="20" t="s">
        <v>63</v>
      </c>
      <c r="C275" s="20" t="s">
        <v>110</v>
      </c>
      <c r="D275" s="67">
        <v>5.0</v>
      </c>
      <c r="E275" s="104" t="s">
        <v>747</v>
      </c>
      <c r="F275" s="105" t="s">
        <v>259</v>
      </c>
      <c r="G275" s="105" t="s">
        <v>185</v>
      </c>
      <c r="H275" s="105" t="s">
        <v>63</v>
      </c>
      <c r="I275" s="105" t="s">
        <v>759</v>
      </c>
      <c r="J275" s="452" t="s">
        <v>1013</v>
      </c>
      <c r="K275" s="453">
        <v>319.0</v>
      </c>
      <c r="L275" s="453">
        <v>319.0</v>
      </c>
      <c r="M275" s="454">
        <f t="shared" si="1"/>
        <v>1</v>
      </c>
      <c r="N275" s="455"/>
      <c r="O275" s="456">
        <f t="shared" si="2"/>
        <v>0</v>
      </c>
      <c r="P275" s="78"/>
      <c r="Q275" s="78"/>
      <c r="R275" s="456">
        <f t="shared" si="18"/>
        <v>0</v>
      </c>
      <c r="S275" s="78"/>
      <c r="T275" s="105">
        <v>1.0</v>
      </c>
      <c r="U275" s="105" t="s">
        <v>853</v>
      </c>
      <c r="V275" s="105" t="s">
        <v>1009</v>
      </c>
      <c r="W275" s="78"/>
      <c r="X275" s="457">
        <f t="shared" si="19"/>
        <v>2.175247187</v>
      </c>
      <c r="Y275" s="457">
        <f>IF(K275="","",IF(THAM_SO!$B$7="Ưu tiên tỷ lệ trực tuyến thấp",(1-M275)*100,M275*100))</f>
        <v>0</v>
      </c>
      <c r="Z275" s="457">
        <f t="shared" si="15"/>
        <v>0</v>
      </c>
      <c r="AA275" s="457">
        <f t="shared" si="16"/>
        <v>0</v>
      </c>
      <c r="AB275" s="457">
        <f t="shared" si="17"/>
        <v>20</v>
      </c>
      <c r="AC275" s="457">
        <f>IF(K275="","",X275*THAM_SO!$B$2+Y275*THAM_SO!$B$3+Z275*THAM_SO!$B$4+AA275*THAM_SO!$B$5+AB275*THAM_SO!$B$6)</f>
        <v>2.761336516</v>
      </c>
      <c r="AD275" s="458">
        <f t="shared" si="8"/>
        <v>341</v>
      </c>
      <c r="AE275" s="78"/>
      <c r="AF275" s="78"/>
      <c r="AG275" s="78"/>
      <c r="AH275" s="78"/>
      <c r="AI275" s="78"/>
      <c r="AJ275" s="78"/>
      <c r="AK275" s="78"/>
      <c r="AL275" s="78"/>
    </row>
    <row r="276" ht="13.5" customHeight="1">
      <c r="A276" s="20">
        <v>271.0</v>
      </c>
      <c r="B276" s="20" t="s">
        <v>63</v>
      </c>
      <c r="C276" s="20" t="s">
        <v>111</v>
      </c>
      <c r="D276" s="67">
        <v>1.0</v>
      </c>
      <c r="E276" s="263"/>
      <c r="F276" s="264"/>
      <c r="G276" s="264"/>
      <c r="H276" s="264"/>
      <c r="I276" s="264"/>
      <c r="J276" s="264"/>
      <c r="K276" s="265"/>
      <c r="L276" s="265"/>
      <c r="M276" s="266">
        <f t="shared" si="1"/>
        <v>0</v>
      </c>
      <c r="N276" s="265"/>
      <c r="O276" s="267">
        <f t="shared" si="2"/>
        <v>0</v>
      </c>
      <c r="P276" s="264"/>
      <c r="Q276" s="264"/>
      <c r="R276" s="267">
        <f t="shared" si="18"/>
        <v>0</v>
      </c>
      <c r="S276" s="264"/>
      <c r="T276" s="264"/>
      <c r="U276" s="264"/>
      <c r="V276" s="264"/>
      <c r="W276" s="264"/>
      <c r="X276" s="268" t="str">
        <f t="shared" si="19"/>
        <v/>
      </c>
      <c r="Y276" s="268" t="str">
        <f>IF(K276="","",IF(THAM_SO!$B$7="Ưu tiên tỷ lệ trực tuyến thấp",(1-M276)*100,M276*100))</f>
        <v/>
      </c>
      <c r="Z276" s="268" t="str">
        <f t="shared" si="15"/>
        <v/>
      </c>
      <c r="AA276" s="268" t="str">
        <f t="shared" si="16"/>
        <v/>
      </c>
      <c r="AB276" s="268" t="str">
        <f t="shared" si="17"/>
        <v/>
      </c>
      <c r="AC276" s="268" t="str">
        <f>IF(K276="","",X276*THAM_SO!$B$2+Y276*THAM_SO!$B$3+Z276*THAM_SO!$B$4+AA276*THAM_SO!$B$5+AB276*THAM_SO!$B$6)</f>
        <v/>
      </c>
      <c r="AD276" s="269" t="str">
        <f t="shared" si="8"/>
        <v/>
      </c>
      <c r="AE276" s="264"/>
      <c r="AF276" s="78"/>
      <c r="AG276" s="78"/>
      <c r="AH276" s="78"/>
      <c r="AI276" s="78"/>
      <c r="AJ276" s="78"/>
      <c r="AK276" s="78"/>
      <c r="AL276" s="78"/>
    </row>
    <row r="277" ht="13.5" customHeight="1">
      <c r="A277" s="20">
        <v>272.0</v>
      </c>
      <c r="B277" s="20" t="s">
        <v>63</v>
      </c>
      <c r="C277" s="20" t="s">
        <v>111</v>
      </c>
      <c r="D277" s="67">
        <v>2.0</v>
      </c>
      <c r="E277" s="80"/>
      <c r="F277" s="76"/>
      <c r="G277" s="76"/>
      <c r="H277" s="76"/>
      <c r="I277" s="76"/>
      <c r="J277" s="76"/>
      <c r="K277" s="81"/>
      <c r="L277" s="81"/>
      <c r="M277" s="71">
        <f t="shared" si="1"/>
        <v>0</v>
      </c>
      <c r="N277" s="81"/>
      <c r="O277" s="72">
        <f t="shared" si="2"/>
        <v>0</v>
      </c>
      <c r="P277" s="76"/>
      <c r="Q277" s="76"/>
      <c r="R277" s="72">
        <f t="shared" si="18"/>
        <v>0</v>
      </c>
      <c r="S277" s="76"/>
      <c r="T277" s="76"/>
      <c r="U277" s="76"/>
      <c r="V277" s="76"/>
      <c r="W277" s="76"/>
      <c r="X277" s="73" t="str">
        <f t="shared" si="19"/>
        <v/>
      </c>
      <c r="Y277" s="73" t="str">
        <f>IF(K277="","",IF(THAM_SO!$B$7="Ưu tiên tỷ lệ trực tuyến thấp",(1-M277)*100,M277*100))</f>
        <v/>
      </c>
      <c r="Z277" s="73" t="str">
        <f t="shared" si="15"/>
        <v/>
      </c>
      <c r="AA277" s="73" t="str">
        <f t="shared" si="16"/>
        <v/>
      </c>
      <c r="AB277" s="73" t="str">
        <f t="shared" si="17"/>
        <v/>
      </c>
      <c r="AC277" s="73" t="str">
        <f>IF(K277="","",X277*THAM_SO!$B$2+Y277*THAM_SO!$B$3+Z277*THAM_SO!$B$4+AA277*THAM_SO!$B$5+AB277*THAM_SO!$B$6)</f>
        <v/>
      </c>
      <c r="AD277" s="75" t="str">
        <f t="shared" si="8"/>
        <v/>
      </c>
      <c r="AE277" s="76"/>
      <c r="AF277" s="78"/>
      <c r="AG277" s="78"/>
      <c r="AH277" s="78"/>
      <c r="AI277" s="78"/>
      <c r="AJ277" s="78"/>
      <c r="AK277" s="78"/>
      <c r="AL277" s="78"/>
    </row>
    <row r="278" ht="13.5" customHeight="1">
      <c r="A278" s="20">
        <v>273.0</v>
      </c>
      <c r="B278" s="20" t="s">
        <v>63</v>
      </c>
      <c r="C278" s="20" t="s">
        <v>111</v>
      </c>
      <c r="D278" s="67">
        <v>3.0</v>
      </c>
      <c r="E278" s="80"/>
      <c r="F278" s="76"/>
      <c r="G278" s="76"/>
      <c r="H278" s="76"/>
      <c r="I278" s="76"/>
      <c r="J278" s="76"/>
      <c r="K278" s="81"/>
      <c r="L278" s="81"/>
      <c r="M278" s="71">
        <f t="shared" si="1"/>
        <v>0</v>
      </c>
      <c r="N278" s="81"/>
      <c r="O278" s="72">
        <f t="shared" si="2"/>
        <v>0</v>
      </c>
      <c r="P278" s="76"/>
      <c r="Q278" s="76"/>
      <c r="R278" s="72">
        <f t="shared" si="18"/>
        <v>0</v>
      </c>
      <c r="S278" s="76"/>
      <c r="T278" s="76"/>
      <c r="U278" s="76"/>
      <c r="V278" s="76"/>
      <c r="W278" s="76"/>
      <c r="X278" s="73" t="str">
        <f t="shared" si="19"/>
        <v/>
      </c>
      <c r="Y278" s="73" t="str">
        <f>IF(K278="","",IF(THAM_SO!$B$7="Ưu tiên tỷ lệ trực tuyến thấp",(1-M278)*100,M278*100))</f>
        <v/>
      </c>
      <c r="Z278" s="73" t="str">
        <f t="shared" si="15"/>
        <v/>
      </c>
      <c r="AA278" s="73" t="str">
        <f t="shared" si="16"/>
        <v/>
      </c>
      <c r="AB278" s="73" t="str">
        <f t="shared" si="17"/>
        <v/>
      </c>
      <c r="AC278" s="73" t="str">
        <f>IF(K278="","",X278*THAM_SO!$B$2+Y278*THAM_SO!$B$3+Z278*THAM_SO!$B$4+AA278*THAM_SO!$B$5+AB278*THAM_SO!$B$6)</f>
        <v/>
      </c>
      <c r="AD278" s="75" t="str">
        <f t="shared" si="8"/>
        <v/>
      </c>
      <c r="AE278" s="76"/>
      <c r="AF278" s="78"/>
      <c r="AG278" s="78"/>
      <c r="AH278" s="78"/>
      <c r="AI278" s="78"/>
      <c r="AJ278" s="78"/>
      <c r="AK278" s="78"/>
      <c r="AL278" s="78"/>
    </row>
    <row r="279" ht="13.5" customHeight="1">
      <c r="A279" s="20">
        <v>274.0</v>
      </c>
      <c r="B279" s="20" t="s">
        <v>63</v>
      </c>
      <c r="C279" s="20" t="s">
        <v>111</v>
      </c>
      <c r="D279" s="67">
        <v>4.0</v>
      </c>
      <c r="E279" s="80"/>
      <c r="F279" s="76"/>
      <c r="G279" s="76"/>
      <c r="H279" s="76"/>
      <c r="I279" s="76"/>
      <c r="J279" s="76"/>
      <c r="K279" s="81"/>
      <c r="L279" s="81"/>
      <c r="M279" s="71">
        <f t="shared" si="1"/>
        <v>0</v>
      </c>
      <c r="N279" s="81"/>
      <c r="O279" s="72">
        <f t="shared" si="2"/>
        <v>0</v>
      </c>
      <c r="P279" s="76"/>
      <c r="Q279" s="76"/>
      <c r="R279" s="72">
        <f t="shared" si="18"/>
        <v>0</v>
      </c>
      <c r="S279" s="76"/>
      <c r="T279" s="76"/>
      <c r="U279" s="76"/>
      <c r="V279" s="76"/>
      <c r="W279" s="76"/>
      <c r="X279" s="73" t="str">
        <f t="shared" si="19"/>
        <v/>
      </c>
      <c r="Y279" s="73" t="str">
        <f>IF(K279="","",IF(THAM_SO!$B$7="Ưu tiên tỷ lệ trực tuyến thấp",(1-M279)*100,M279*100))</f>
        <v/>
      </c>
      <c r="Z279" s="73" t="str">
        <f t="shared" si="15"/>
        <v/>
      </c>
      <c r="AA279" s="73" t="str">
        <f t="shared" si="16"/>
        <v/>
      </c>
      <c r="AB279" s="73" t="str">
        <f t="shared" si="17"/>
        <v/>
      </c>
      <c r="AC279" s="73" t="str">
        <f>IF(K279="","",X279*THAM_SO!$B$2+Y279*THAM_SO!$B$3+Z279*THAM_SO!$B$4+AA279*THAM_SO!$B$5+AB279*THAM_SO!$B$6)</f>
        <v/>
      </c>
      <c r="AD279" s="75" t="str">
        <f t="shared" si="8"/>
        <v/>
      </c>
      <c r="AE279" s="76"/>
      <c r="AF279" s="78"/>
      <c r="AG279" s="78"/>
      <c r="AH279" s="78"/>
      <c r="AI279" s="78"/>
      <c r="AJ279" s="78"/>
      <c r="AK279" s="78"/>
      <c r="AL279" s="78"/>
    </row>
    <row r="280" ht="13.5" customHeight="1">
      <c r="A280" s="20">
        <v>275.0</v>
      </c>
      <c r="B280" s="20" t="s">
        <v>63</v>
      </c>
      <c r="C280" s="20" t="s">
        <v>111</v>
      </c>
      <c r="D280" s="67">
        <v>5.0</v>
      </c>
      <c r="E280" s="80"/>
      <c r="F280" s="76"/>
      <c r="G280" s="76"/>
      <c r="H280" s="76"/>
      <c r="I280" s="76"/>
      <c r="J280" s="76"/>
      <c r="K280" s="81"/>
      <c r="L280" s="81"/>
      <c r="M280" s="71">
        <f t="shared" si="1"/>
        <v>0</v>
      </c>
      <c r="N280" s="81"/>
      <c r="O280" s="72">
        <f t="shared" si="2"/>
        <v>0</v>
      </c>
      <c r="P280" s="76"/>
      <c r="Q280" s="76"/>
      <c r="R280" s="72">
        <f t="shared" si="18"/>
        <v>0</v>
      </c>
      <c r="S280" s="76"/>
      <c r="T280" s="76"/>
      <c r="U280" s="76"/>
      <c r="V280" s="76"/>
      <c r="W280" s="76"/>
      <c r="X280" s="73" t="str">
        <f t="shared" si="19"/>
        <v/>
      </c>
      <c r="Y280" s="73" t="str">
        <f>IF(K280="","",IF(THAM_SO!$B$7="Ưu tiên tỷ lệ trực tuyến thấp",(1-M280)*100,M280*100))</f>
        <v/>
      </c>
      <c r="Z280" s="73" t="str">
        <f t="shared" si="15"/>
        <v/>
      </c>
      <c r="AA280" s="73" t="str">
        <f t="shared" si="16"/>
        <v/>
      </c>
      <c r="AB280" s="73" t="str">
        <f t="shared" si="17"/>
        <v/>
      </c>
      <c r="AC280" s="73" t="str">
        <f>IF(K280="","",X280*THAM_SO!$B$2+Y280*THAM_SO!$B$3+Z280*THAM_SO!$B$4+AA280*THAM_SO!$B$5+AB280*THAM_SO!$B$6)</f>
        <v/>
      </c>
      <c r="AD280" s="75" t="str">
        <f t="shared" si="8"/>
        <v/>
      </c>
      <c r="AE280" s="76"/>
      <c r="AF280" s="78"/>
      <c r="AG280" s="78"/>
      <c r="AH280" s="78"/>
      <c r="AI280" s="78"/>
      <c r="AJ280" s="78"/>
      <c r="AK280" s="78"/>
      <c r="AL280" s="78"/>
    </row>
    <row r="281" ht="13.5" customHeight="1">
      <c r="A281" s="20">
        <v>276.0</v>
      </c>
      <c r="B281" s="20" t="s">
        <v>63</v>
      </c>
      <c r="C281" s="20" t="s">
        <v>112</v>
      </c>
      <c r="D281" s="67">
        <v>1.0</v>
      </c>
      <c r="E281" s="80"/>
      <c r="F281" s="76"/>
      <c r="G281" s="76"/>
      <c r="H281" s="76"/>
      <c r="I281" s="76"/>
      <c r="J281" s="76"/>
      <c r="K281" s="81"/>
      <c r="L281" s="81"/>
      <c r="M281" s="71">
        <f t="shared" si="1"/>
        <v>0</v>
      </c>
      <c r="N281" s="81"/>
      <c r="O281" s="72">
        <f t="shared" si="2"/>
        <v>0</v>
      </c>
      <c r="P281" s="76"/>
      <c r="Q281" s="76"/>
      <c r="R281" s="72">
        <f t="shared" si="18"/>
        <v>0</v>
      </c>
      <c r="S281" s="76"/>
      <c r="T281" s="76"/>
      <c r="U281" s="76"/>
      <c r="V281" s="76"/>
      <c r="W281" s="76"/>
      <c r="X281" s="73" t="str">
        <f t="shared" si="19"/>
        <v/>
      </c>
      <c r="Y281" s="73" t="str">
        <f>IF(K281="","",IF(THAM_SO!$B$7="Ưu tiên tỷ lệ trực tuyến thấp",(1-M281)*100,M281*100))</f>
        <v/>
      </c>
      <c r="Z281" s="73" t="str">
        <f t="shared" si="15"/>
        <v/>
      </c>
      <c r="AA281" s="73" t="str">
        <f t="shared" si="16"/>
        <v/>
      </c>
      <c r="AB281" s="73" t="str">
        <f t="shared" si="17"/>
        <v/>
      </c>
      <c r="AC281" s="73" t="str">
        <f>IF(K281="","",X281*THAM_SO!$B$2+Y281*THAM_SO!$B$3+Z281*THAM_SO!$B$4+AA281*THAM_SO!$B$5+AB281*THAM_SO!$B$6)</f>
        <v/>
      </c>
      <c r="AD281" s="75" t="str">
        <f t="shared" si="8"/>
        <v/>
      </c>
      <c r="AE281" s="76"/>
      <c r="AF281" s="78"/>
      <c r="AG281" s="78"/>
      <c r="AH281" s="78"/>
      <c r="AI281" s="78"/>
      <c r="AJ281" s="78"/>
      <c r="AK281" s="78"/>
      <c r="AL281" s="78"/>
    </row>
    <row r="282" ht="13.5" customHeight="1">
      <c r="A282" s="20">
        <v>277.0</v>
      </c>
      <c r="B282" s="20" t="s">
        <v>63</v>
      </c>
      <c r="C282" s="20" t="s">
        <v>112</v>
      </c>
      <c r="D282" s="67">
        <v>2.0</v>
      </c>
      <c r="E282" s="80"/>
      <c r="F282" s="76"/>
      <c r="G282" s="76"/>
      <c r="H282" s="76"/>
      <c r="I282" s="76"/>
      <c r="J282" s="76"/>
      <c r="K282" s="81"/>
      <c r="L282" s="81"/>
      <c r="M282" s="71">
        <f t="shared" si="1"/>
        <v>0</v>
      </c>
      <c r="N282" s="81"/>
      <c r="O282" s="72">
        <f t="shared" si="2"/>
        <v>0</v>
      </c>
      <c r="P282" s="76"/>
      <c r="Q282" s="76"/>
      <c r="R282" s="72">
        <f t="shared" si="18"/>
        <v>0</v>
      </c>
      <c r="S282" s="76"/>
      <c r="T282" s="76"/>
      <c r="U282" s="76"/>
      <c r="V282" s="76"/>
      <c r="W282" s="76"/>
      <c r="X282" s="73" t="str">
        <f t="shared" si="19"/>
        <v/>
      </c>
      <c r="Y282" s="73" t="str">
        <f>IF(K282="","",IF(THAM_SO!$B$7="Ưu tiên tỷ lệ trực tuyến thấp",(1-M282)*100,M282*100))</f>
        <v/>
      </c>
      <c r="Z282" s="73" t="str">
        <f t="shared" si="15"/>
        <v/>
      </c>
      <c r="AA282" s="73" t="str">
        <f t="shared" si="16"/>
        <v/>
      </c>
      <c r="AB282" s="73" t="str">
        <f t="shared" si="17"/>
        <v/>
      </c>
      <c r="AC282" s="73" t="str">
        <f>IF(K282="","",X282*THAM_SO!$B$2+Y282*THAM_SO!$B$3+Z282*THAM_SO!$B$4+AA282*THAM_SO!$B$5+AB282*THAM_SO!$B$6)</f>
        <v/>
      </c>
      <c r="AD282" s="75" t="str">
        <f t="shared" si="8"/>
        <v/>
      </c>
      <c r="AE282" s="76"/>
      <c r="AF282" s="78"/>
      <c r="AG282" s="78"/>
      <c r="AH282" s="78"/>
      <c r="AI282" s="78"/>
      <c r="AJ282" s="78"/>
      <c r="AK282" s="78"/>
      <c r="AL282" s="78"/>
    </row>
    <row r="283" ht="13.5" customHeight="1">
      <c r="A283" s="20">
        <v>278.0</v>
      </c>
      <c r="B283" s="20" t="s">
        <v>63</v>
      </c>
      <c r="C283" s="20" t="s">
        <v>112</v>
      </c>
      <c r="D283" s="67">
        <v>3.0</v>
      </c>
      <c r="E283" s="80"/>
      <c r="F283" s="76"/>
      <c r="G283" s="76"/>
      <c r="H283" s="76"/>
      <c r="I283" s="76"/>
      <c r="J283" s="76"/>
      <c r="K283" s="81"/>
      <c r="L283" s="81"/>
      <c r="M283" s="71">
        <f t="shared" si="1"/>
        <v>0</v>
      </c>
      <c r="N283" s="81"/>
      <c r="O283" s="72">
        <f t="shared" si="2"/>
        <v>0</v>
      </c>
      <c r="P283" s="76"/>
      <c r="Q283" s="76"/>
      <c r="R283" s="72">
        <f t="shared" si="18"/>
        <v>0</v>
      </c>
      <c r="S283" s="76"/>
      <c r="T283" s="76"/>
      <c r="U283" s="76"/>
      <c r="V283" s="76"/>
      <c r="W283" s="76"/>
      <c r="X283" s="73" t="str">
        <f t="shared" si="19"/>
        <v/>
      </c>
      <c r="Y283" s="73" t="str">
        <f>IF(K283="","",IF(THAM_SO!$B$7="Ưu tiên tỷ lệ trực tuyến thấp",(1-M283)*100,M283*100))</f>
        <v/>
      </c>
      <c r="Z283" s="73" t="str">
        <f t="shared" si="15"/>
        <v/>
      </c>
      <c r="AA283" s="73" t="str">
        <f t="shared" si="16"/>
        <v/>
      </c>
      <c r="AB283" s="73" t="str">
        <f t="shared" si="17"/>
        <v/>
      </c>
      <c r="AC283" s="73" t="str">
        <f>IF(K283="","",X283*THAM_SO!$B$2+Y283*THAM_SO!$B$3+Z283*THAM_SO!$B$4+AA283*THAM_SO!$B$5+AB283*THAM_SO!$B$6)</f>
        <v/>
      </c>
      <c r="AD283" s="75" t="str">
        <f t="shared" si="8"/>
        <v/>
      </c>
      <c r="AE283" s="76"/>
      <c r="AF283" s="78"/>
      <c r="AG283" s="78"/>
      <c r="AH283" s="78"/>
      <c r="AI283" s="78"/>
      <c r="AJ283" s="78"/>
      <c r="AK283" s="78"/>
      <c r="AL283" s="78"/>
    </row>
    <row r="284" ht="13.5" customHeight="1">
      <c r="A284" s="20">
        <v>279.0</v>
      </c>
      <c r="B284" s="20" t="s">
        <v>63</v>
      </c>
      <c r="C284" s="20" t="s">
        <v>112</v>
      </c>
      <c r="D284" s="67">
        <v>4.0</v>
      </c>
      <c r="E284" s="80"/>
      <c r="F284" s="76"/>
      <c r="G284" s="76"/>
      <c r="H284" s="76"/>
      <c r="I284" s="76"/>
      <c r="J284" s="76"/>
      <c r="K284" s="81"/>
      <c r="L284" s="81"/>
      <c r="M284" s="71">
        <f t="shared" si="1"/>
        <v>0</v>
      </c>
      <c r="N284" s="81"/>
      <c r="O284" s="72">
        <f t="shared" si="2"/>
        <v>0</v>
      </c>
      <c r="P284" s="76"/>
      <c r="Q284" s="76"/>
      <c r="R284" s="72">
        <f t="shared" si="18"/>
        <v>0</v>
      </c>
      <c r="S284" s="76"/>
      <c r="T284" s="76"/>
      <c r="U284" s="76"/>
      <c r="V284" s="76"/>
      <c r="W284" s="76"/>
      <c r="X284" s="73" t="str">
        <f t="shared" si="19"/>
        <v/>
      </c>
      <c r="Y284" s="73" t="str">
        <f>IF(K284="","",IF(THAM_SO!$B$7="Ưu tiên tỷ lệ trực tuyến thấp",(1-M284)*100,M284*100))</f>
        <v/>
      </c>
      <c r="Z284" s="73" t="str">
        <f t="shared" si="15"/>
        <v/>
      </c>
      <c r="AA284" s="73" t="str">
        <f t="shared" si="16"/>
        <v/>
      </c>
      <c r="AB284" s="73" t="str">
        <f t="shared" si="17"/>
        <v/>
      </c>
      <c r="AC284" s="73" t="str">
        <f>IF(K284="","",X284*THAM_SO!$B$2+Y284*THAM_SO!$B$3+Z284*THAM_SO!$B$4+AA284*THAM_SO!$B$5+AB284*THAM_SO!$B$6)</f>
        <v/>
      </c>
      <c r="AD284" s="75" t="str">
        <f t="shared" si="8"/>
        <v/>
      </c>
      <c r="AE284" s="76"/>
      <c r="AF284" s="78"/>
      <c r="AG284" s="78"/>
      <c r="AH284" s="78"/>
      <c r="AI284" s="78"/>
      <c r="AJ284" s="78"/>
      <c r="AK284" s="78"/>
      <c r="AL284" s="78"/>
    </row>
    <row r="285" ht="13.5" customHeight="1">
      <c r="A285" s="20">
        <v>280.0</v>
      </c>
      <c r="B285" s="20" t="s">
        <v>63</v>
      </c>
      <c r="C285" s="20" t="s">
        <v>112</v>
      </c>
      <c r="D285" s="67">
        <v>5.0</v>
      </c>
      <c r="E285" s="80"/>
      <c r="F285" s="76"/>
      <c r="G285" s="76"/>
      <c r="H285" s="76"/>
      <c r="I285" s="76"/>
      <c r="J285" s="76"/>
      <c r="K285" s="81"/>
      <c r="L285" s="81"/>
      <c r="M285" s="71">
        <f t="shared" si="1"/>
        <v>0</v>
      </c>
      <c r="N285" s="81"/>
      <c r="O285" s="72">
        <f t="shared" si="2"/>
        <v>0</v>
      </c>
      <c r="P285" s="76"/>
      <c r="Q285" s="76"/>
      <c r="R285" s="72">
        <f t="shared" si="18"/>
        <v>0</v>
      </c>
      <c r="S285" s="76"/>
      <c r="T285" s="76"/>
      <c r="U285" s="76"/>
      <c r="V285" s="76"/>
      <c r="W285" s="76"/>
      <c r="X285" s="73" t="str">
        <f t="shared" si="19"/>
        <v/>
      </c>
      <c r="Y285" s="73" t="str">
        <f>IF(K285="","",IF(THAM_SO!$B$7="Ưu tiên tỷ lệ trực tuyến thấp",(1-M285)*100,M285*100))</f>
        <v/>
      </c>
      <c r="Z285" s="73" t="str">
        <f t="shared" si="15"/>
        <v/>
      </c>
      <c r="AA285" s="73" t="str">
        <f t="shared" si="16"/>
        <v/>
      </c>
      <c r="AB285" s="73" t="str">
        <f t="shared" si="17"/>
        <v/>
      </c>
      <c r="AC285" s="73" t="str">
        <f>IF(K285="","",X285*THAM_SO!$B$2+Y285*THAM_SO!$B$3+Z285*THAM_SO!$B$4+AA285*THAM_SO!$B$5+AB285*THAM_SO!$B$6)</f>
        <v/>
      </c>
      <c r="AD285" s="75" t="str">
        <f t="shared" si="8"/>
        <v/>
      </c>
      <c r="AE285" s="76"/>
      <c r="AF285" s="78"/>
      <c r="AG285" s="78"/>
      <c r="AH285" s="78"/>
      <c r="AI285" s="78"/>
      <c r="AJ285" s="78"/>
      <c r="AK285" s="78"/>
      <c r="AL285" s="78"/>
    </row>
    <row r="286" ht="13.5" customHeight="1">
      <c r="A286" s="282">
        <v>281.0</v>
      </c>
      <c r="B286" s="282" t="s">
        <v>63</v>
      </c>
      <c r="C286" s="282" t="s">
        <v>113</v>
      </c>
      <c r="D286" s="283">
        <v>1.0</v>
      </c>
      <c r="E286" s="284" t="s">
        <v>512</v>
      </c>
      <c r="F286" s="460" t="s">
        <v>331</v>
      </c>
      <c r="G286" s="285" t="s">
        <v>185</v>
      </c>
      <c r="H286" s="285" t="s">
        <v>63</v>
      </c>
      <c r="I286" s="285" t="s">
        <v>759</v>
      </c>
      <c r="J286" s="287" t="s">
        <v>1014</v>
      </c>
      <c r="K286" s="286">
        <v>437.0</v>
      </c>
      <c r="L286" s="286">
        <v>437.0</v>
      </c>
      <c r="M286" s="461">
        <f t="shared" si="1"/>
        <v>1</v>
      </c>
      <c r="N286" s="286">
        <v>0.0</v>
      </c>
      <c r="O286" s="462">
        <f t="shared" si="2"/>
        <v>0</v>
      </c>
      <c r="P286" s="285">
        <v>1.0</v>
      </c>
      <c r="Q286" s="285" t="s">
        <v>573</v>
      </c>
      <c r="R286" s="462">
        <f t="shared" si="18"/>
        <v>0</v>
      </c>
      <c r="S286" s="285" t="s">
        <v>573</v>
      </c>
      <c r="T286" s="285">
        <v>1.0</v>
      </c>
      <c r="U286" s="324" t="s">
        <v>786</v>
      </c>
      <c r="V286" s="324" t="s">
        <v>441</v>
      </c>
      <c r="W286" s="463"/>
      <c r="X286" s="464">
        <f t="shared" si="19"/>
        <v>2.979884078</v>
      </c>
      <c r="Y286" s="464">
        <f>IF(K286="","",IF(THAM_SO!$B$7="Ưu tiên tỷ lệ trực tuyến thấp",(1-M286)*100,M286*100))</f>
        <v>0</v>
      </c>
      <c r="Z286" s="464">
        <f t="shared" si="15"/>
        <v>0</v>
      </c>
      <c r="AA286" s="464">
        <f t="shared" si="16"/>
        <v>0</v>
      </c>
      <c r="AB286" s="464">
        <f t="shared" si="17"/>
        <v>20</v>
      </c>
      <c r="AC286" s="464">
        <f>IF(K286="","",X286*THAM_SO!$B$2+Y286*THAM_SO!$B$3+Z286*THAM_SO!$B$4+AA286*THAM_SO!$B$5+AB286*THAM_SO!$B$6)</f>
        <v>3.042959427</v>
      </c>
      <c r="AD286" s="463">
        <f t="shared" si="8"/>
        <v>315</v>
      </c>
      <c r="AE286" s="463"/>
      <c r="AF286" s="282"/>
      <c r="AG286" s="282"/>
      <c r="AH286" s="282"/>
      <c r="AI286" s="282"/>
      <c r="AJ286" s="282"/>
      <c r="AK286" s="282"/>
      <c r="AL286" s="282"/>
    </row>
    <row r="287" ht="13.5" customHeight="1">
      <c r="A287" s="282">
        <v>282.0</v>
      </c>
      <c r="B287" s="282" t="s">
        <v>63</v>
      </c>
      <c r="C287" s="282" t="s">
        <v>113</v>
      </c>
      <c r="D287" s="283">
        <v>2.0</v>
      </c>
      <c r="E287" s="465" t="s">
        <v>528</v>
      </c>
      <c r="F287" s="460" t="s">
        <v>351</v>
      </c>
      <c r="G287" s="285" t="s">
        <v>185</v>
      </c>
      <c r="H287" s="285" t="s">
        <v>63</v>
      </c>
      <c r="I287" s="285" t="s">
        <v>759</v>
      </c>
      <c r="J287" s="287" t="s">
        <v>1015</v>
      </c>
      <c r="K287" s="286">
        <v>367.0</v>
      </c>
      <c r="L287" s="286">
        <v>367.0</v>
      </c>
      <c r="M287" s="461">
        <f t="shared" si="1"/>
        <v>1</v>
      </c>
      <c r="N287" s="286">
        <v>0.0</v>
      </c>
      <c r="O287" s="462">
        <f t="shared" si="2"/>
        <v>0</v>
      </c>
      <c r="P287" s="285">
        <v>1.0</v>
      </c>
      <c r="Q287" s="285" t="s">
        <v>573</v>
      </c>
      <c r="R287" s="462">
        <f t="shared" si="18"/>
        <v>0</v>
      </c>
      <c r="S287" s="285" t="s">
        <v>573</v>
      </c>
      <c r="T287" s="285">
        <v>1.0</v>
      </c>
      <c r="U287" s="324" t="s">
        <v>788</v>
      </c>
      <c r="V287" s="324" t="s">
        <v>789</v>
      </c>
      <c r="W287" s="463"/>
      <c r="X287" s="464">
        <f t="shared" si="19"/>
        <v>2.502557109</v>
      </c>
      <c r="Y287" s="464">
        <f>IF(K287="","",IF(THAM_SO!$B$7="Ưu tiên tỷ lệ trực tuyến thấp",(1-M287)*100,M287*100))</f>
        <v>0</v>
      </c>
      <c r="Z287" s="464">
        <f t="shared" si="15"/>
        <v>0</v>
      </c>
      <c r="AA287" s="464">
        <f t="shared" si="16"/>
        <v>0</v>
      </c>
      <c r="AB287" s="464">
        <f t="shared" si="17"/>
        <v>20</v>
      </c>
      <c r="AC287" s="464">
        <f>IF(K287="","",X287*THAM_SO!$B$2+Y287*THAM_SO!$B$3+Z287*THAM_SO!$B$4+AA287*THAM_SO!$B$5+AB287*THAM_SO!$B$6)</f>
        <v>2.875894988</v>
      </c>
      <c r="AD287" s="463">
        <f t="shared" si="8"/>
        <v>329</v>
      </c>
      <c r="AE287" s="463"/>
      <c r="AF287" s="282"/>
      <c r="AG287" s="282"/>
      <c r="AH287" s="282"/>
      <c r="AI287" s="282"/>
      <c r="AJ287" s="282"/>
      <c r="AK287" s="282"/>
      <c r="AL287" s="282"/>
    </row>
    <row r="288" ht="13.5" customHeight="1">
      <c r="A288" s="282">
        <v>283.0</v>
      </c>
      <c r="B288" s="282" t="s">
        <v>63</v>
      </c>
      <c r="C288" s="282" t="s">
        <v>113</v>
      </c>
      <c r="D288" s="283">
        <v>3.0</v>
      </c>
      <c r="E288" s="466" t="s">
        <v>529</v>
      </c>
      <c r="F288" s="285" t="s">
        <v>353</v>
      </c>
      <c r="G288" s="285" t="s">
        <v>185</v>
      </c>
      <c r="H288" s="285" t="s">
        <v>63</v>
      </c>
      <c r="I288" s="285" t="s">
        <v>759</v>
      </c>
      <c r="J288" s="287" t="s">
        <v>1016</v>
      </c>
      <c r="K288" s="286">
        <v>380.0</v>
      </c>
      <c r="L288" s="286">
        <v>380.0</v>
      </c>
      <c r="M288" s="461">
        <f t="shared" si="1"/>
        <v>1</v>
      </c>
      <c r="N288" s="286">
        <v>0.0</v>
      </c>
      <c r="O288" s="462">
        <f t="shared" si="2"/>
        <v>0</v>
      </c>
      <c r="P288" s="285">
        <v>1.0</v>
      </c>
      <c r="Q288" s="285" t="s">
        <v>573</v>
      </c>
      <c r="R288" s="462">
        <f t="shared" si="18"/>
        <v>0</v>
      </c>
      <c r="S288" s="285" t="s">
        <v>573</v>
      </c>
      <c r="T288" s="285">
        <v>1.0</v>
      </c>
      <c r="U288" s="324" t="s">
        <v>791</v>
      </c>
      <c r="V288" s="324" t="s">
        <v>792</v>
      </c>
      <c r="W288" s="463"/>
      <c r="X288" s="464">
        <f t="shared" si="19"/>
        <v>2.591203546</v>
      </c>
      <c r="Y288" s="464">
        <f>IF(K288="","",IF(THAM_SO!$B$7="Ưu tiên tỷ lệ trực tuyến thấp",(1-M288)*100,M288*100))</f>
        <v>0</v>
      </c>
      <c r="Z288" s="464">
        <f t="shared" si="15"/>
        <v>0</v>
      </c>
      <c r="AA288" s="464">
        <f t="shared" si="16"/>
        <v>0</v>
      </c>
      <c r="AB288" s="464">
        <f t="shared" si="17"/>
        <v>20</v>
      </c>
      <c r="AC288" s="464">
        <f>IF(K288="","",X288*THAM_SO!$B$2+Y288*THAM_SO!$B$3+Z288*THAM_SO!$B$4+AA288*THAM_SO!$B$5+AB288*THAM_SO!$B$6)</f>
        <v>2.906921241</v>
      </c>
      <c r="AD288" s="463">
        <f t="shared" si="8"/>
        <v>325</v>
      </c>
      <c r="AE288" s="463"/>
      <c r="AF288" s="282"/>
      <c r="AG288" s="282"/>
      <c r="AH288" s="282"/>
      <c r="AI288" s="282"/>
      <c r="AJ288" s="282"/>
      <c r="AK288" s="282"/>
      <c r="AL288" s="282"/>
    </row>
    <row r="289" ht="13.5" customHeight="1">
      <c r="A289" s="282">
        <v>284.0</v>
      </c>
      <c r="B289" s="282" t="s">
        <v>63</v>
      </c>
      <c r="C289" s="282" t="s">
        <v>113</v>
      </c>
      <c r="D289" s="283">
        <v>4.0</v>
      </c>
      <c r="E289" s="467" t="s">
        <v>513</v>
      </c>
      <c r="F289" s="468" t="s">
        <v>445</v>
      </c>
      <c r="G289" s="285" t="s">
        <v>185</v>
      </c>
      <c r="H289" s="285" t="s">
        <v>63</v>
      </c>
      <c r="I289" s="285" t="s">
        <v>759</v>
      </c>
      <c r="J289" s="287" t="s">
        <v>1017</v>
      </c>
      <c r="K289" s="286">
        <v>505.0</v>
      </c>
      <c r="L289" s="286">
        <v>505.0</v>
      </c>
      <c r="M289" s="461">
        <f t="shared" si="1"/>
        <v>1</v>
      </c>
      <c r="N289" s="286">
        <v>0.0</v>
      </c>
      <c r="O289" s="462">
        <f t="shared" si="2"/>
        <v>0</v>
      </c>
      <c r="P289" s="285">
        <v>1.0</v>
      </c>
      <c r="Q289" s="285" t="s">
        <v>573</v>
      </c>
      <c r="R289" s="462">
        <f t="shared" si="18"/>
        <v>0</v>
      </c>
      <c r="S289" s="285" t="s">
        <v>573</v>
      </c>
      <c r="T289" s="285">
        <v>1.0</v>
      </c>
      <c r="U289" s="324" t="s">
        <v>788</v>
      </c>
      <c r="V289" s="324" t="s">
        <v>789</v>
      </c>
      <c r="W289" s="463"/>
      <c r="X289" s="464">
        <f t="shared" si="19"/>
        <v>3.443573133</v>
      </c>
      <c r="Y289" s="464">
        <f>IF(K289="","",IF(THAM_SO!$B$7="Ưu tiên tỷ lệ trực tuyến thấp",(1-M289)*100,M289*100))</f>
        <v>0</v>
      </c>
      <c r="Z289" s="464">
        <f t="shared" si="15"/>
        <v>0</v>
      </c>
      <c r="AA289" s="464">
        <f t="shared" si="16"/>
        <v>0</v>
      </c>
      <c r="AB289" s="464">
        <f t="shared" si="17"/>
        <v>20</v>
      </c>
      <c r="AC289" s="464">
        <f>IF(K289="","",X289*THAM_SO!$B$2+Y289*THAM_SO!$B$3+Z289*THAM_SO!$B$4+AA289*THAM_SO!$B$5+AB289*THAM_SO!$B$6)</f>
        <v>3.205250597</v>
      </c>
      <c r="AD289" s="463">
        <f t="shared" si="8"/>
        <v>307</v>
      </c>
      <c r="AE289" s="463"/>
      <c r="AF289" s="282"/>
      <c r="AG289" s="282"/>
      <c r="AH289" s="282"/>
      <c r="AI289" s="282"/>
      <c r="AJ289" s="282"/>
      <c r="AK289" s="282"/>
      <c r="AL289" s="282"/>
    </row>
    <row r="290" ht="13.5" customHeight="1">
      <c r="A290" s="282">
        <v>285.0</v>
      </c>
      <c r="B290" s="282" t="s">
        <v>63</v>
      </c>
      <c r="C290" s="282" t="s">
        <v>113</v>
      </c>
      <c r="D290" s="283">
        <v>5.0</v>
      </c>
      <c r="E290" s="469" t="s">
        <v>544</v>
      </c>
      <c r="F290" s="470" t="s">
        <v>443</v>
      </c>
      <c r="G290" s="471" t="s">
        <v>185</v>
      </c>
      <c r="H290" s="285" t="s">
        <v>63</v>
      </c>
      <c r="I290" s="285" t="s">
        <v>759</v>
      </c>
      <c r="J290" s="287" t="s">
        <v>1018</v>
      </c>
      <c r="K290" s="286">
        <v>1043.0</v>
      </c>
      <c r="L290" s="286">
        <v>1043.0</v>
      </c>
      <c r="M290" s="461">
        <f t="shared" si="1"/>
        <v>1</v>
      </c>
      <c r="N290" s="286">
        <v>0.0</v>
      </c>
      <c r="O290" s="462">
        <f t="shared" si="2"/>
        <v>0</v>
      </c>
      <c r="P290" s="285">
        <v>1.0</v>
      </c>
      <c r="Q290" s="285" t="s">
        <v>573</v>
      </c>
      <c r="R290" s="462">
        <f t="shared" si="18"/>
        <v>0</v>
      </c>
      <c r="S290" s="285" t="s">
        <v>573</v>
      </c>
      <c r="T290" s="285">
        <v>1.0</v>
      </c>
      <c r="U290" s="324" t="s">
        <v>786</v>
      </c>
      <c r="V290" s="324" t="s">
        <v>441</v>
      </c>
      <c r="W290" s="463"/>
      <c r="X290" s="464">
        <f t="shared" si="19"/>
        <v>7.112171838</v>
      </c>
      <c r="Y290" s="464">
        <f>IF(K290="","",IF(THAM_SO!$B$7="Ưu tiên tỷ lệ trực tuyến thấp",(1-M290)*100,M290*100))</f>
        <v>0</v>
      </c>
      <c r="Z290" s="464">
        <f t="shared" si="15"/>
        <v>0</v>
      </c>
      <c r="AA290" s="464">
        <f t="shared" si="16"/>
        <v>0</v>
      </c>
      <c r="AB290" s="464">
        <f t="shared" si="17"/>
        <v>20</v>
      </c>
      <c r="AC290" s="464">
        <f>IF(K290="","",X290*THAM_SO!$B$2+Y290*THAM_SO!$B$3+Z290*THAM_SO!$B$4+AA290*THAM_SO!$B$5+AB290*THAM_SO!$B$6)</f>
        <v>4.489260143</v>
      </c>
      <c r="AD290" s="463">
        <f t="shared" si="8"/>
        <v>268</v>
      </c>
      <c r="AE290" s="463"/>
      <c r="AF290" s="282"/>
      <c r="AG290" s="282"/>
      <c r="AH290" s="282"/>
      <c r="AI290" s="282"/>
      <c r="AJ290" s="282"/>
      <c r="AK290" s="282"/>
      <c r="AL290" s="282"/>
    </row>
    <row r="291" ht="13.5" customHeight="1">
      <c r="A291" s="20">
        <v>286.0</v>
      </c>
      <c r="B291" s="20" t="s">
        <v>63</v>
      </c>
      <c r="C291" s="20" t="s">
        <v>114</v>
      </c>
      <c r="D291" s="67">
        <v>1.0</v>
      </c>
      <c r="E291" s="263"/>
      <c r="F291" s="264"/>
      <c r="G291" s="76"/>
      <c r="H291" s="76"/>
      <c r="I291" s="76"/>
      <c r="J291" s="76"/>
      <c r="K291" s="81"/>
      <c r="L291" s="81"/>
      <c r="M291" s="71">
        <f t="shared" si="1"/>
        <v>0</v>
      </c>
      <c r="N291" s="81"/>
      <c r="O291" s="72">
        <f t="shared" si="2"/>
        <v>0</v>
      </c>
      <c r="P291" s="76"/>
      <c r="Q291" s="76"/>
      <c r="R291" s="72">
        <f t="shared" si="18"/>
        <v>0</v>
      </c>
      <c r="S291" s="76"/>
      <c r="T291" s="76"/>
      <c r="U291" s="76"/>
      <c r="V291" s="76"/>
      <c r="W291" s="76"/>
      <c r="X291" s="73" t="str">
        <f t="shared" si="19"/>
        <v/>
      </c>
      <c r="Y291" s="73" t="str">
        <f>IF(K291="","",IF(THAM_SO!$B$7="Ưu tiên tỷ lệ trực tuyến thấp",(1-M291)*100,M291*100))</f>
        <v/>
      </c>
      <c r="Z291" s="73" t="str">
        <f t="shared" si="15"/>
        <v/>
      </c>
      <c r="AA291" s="73" t="str">
        <f t="shared" si="16"/>
        <v/>
      </c>
      <c r="AB291" s="73" t="str">
        <f t="shared" si="17"/>
        <v/>
      </c>
      <c r="AC291" s="73" t="str">
        <f>IF(K291="","",X291*THAM_SO!$B$2+Y291*THAM_SO!$B$3+Z291*THAM_SO!$B$4+AA291*THAM_SO!$B$5+AB291*THAM_SO!$B$6)</f>
        <v/>
      </c>
      <c r="AD291" s="75" t="str">
        <f t="shared" si="8"/>
        <v/>
      </c>
      <c r="AE291" s="76"/>
      <c r="AF291" s="78"/>
      <c r="AG291" s="78"/>
      <c r="AH291" s="78"/>
      <c r="AI291" s="78"/>
      <c r="AJ291" s="78"/>
      <c r="AK291" s="78"/>
      <c r="AL291" s="78"/>
    </row>
    <row r="292" ht="13.5" customHeight="1">
      <c r="A292" s="20">
        <v>287.0</v>
      </c>
      <c r="B292" s="20" t="s">
        <v>63</v>
      </c>
      <c r="C292" s="20" t="s">
        <v>114</v>
      </c>
      <c r="D292" s="67">
        <v>2.0</v>
      </c>
      <c r="E292" s="80"/>
      <c r="F292" s="76"/>
      <c r="G292" s="76"/>
      <c r="H292" s="76"/>
      <c r="I292" s="76"/>
      <c r="J292" s="76"/>
      <c r="K292" s="81"/>
      <c r="L292" s="81"/>
      <c r="M292" s="71">
        <f t="shared" si="1"/>
        <v>0</v>
      </c>
      <c r="N292" s="81"/>
      <c r="O292" s="72">
        <f t="shared" si="2"/>
        <v>0</v>
      </c>
      <c r="P292" s="76"/>
      <c r="Q292" s="76"/>
      <c r="R292" s="72">
        <f t="shared" si="18"/>
        <v>0</v>
      </c>
      <c r="S292" s="76"/>
      <c r="T292" s="76"/>
      <c r="U292" s="76"/>
      <c r="V292" s="76"/>
      <c r="W292" s="76"/>
      <c r="X292" s="73" t="str">
        <f t="shared" si="19"/>
        <v/>
      </c>
      <c r="Y292" s="73" t="str">
        <f>IF(K292="","",IF(THAM_SO!$B$7="Ưu tiên tỷ lệ trực tuyến thấp",(1-M292)*100,M292*100))</f>
        <v/>
      </c>
      <c r="Z292" s="73" t="str">
        <f t="shared" si="15"/>
        <v/>
      </c>
      <c r="AA292" s="73" t="str">
        <f t="shared" si="16"/>
        <v/>
      </c>
      <c r="AB292" s="73" t="str">
        <f t="shared" si="17"/>
        <v/>
      </c>
      <c r="AC292" s="73" t="str">
        <f>IF(K292="","",X292*THAM_SO!$B$2+Y292*THAM_SO!$B$3+Z292*THAM_SO!$B$4+AA292*THAM_SO!$B$5+AB292*THAM_SO!$B$6)</f>
        <v/>
      </c>
      <c r="AD292" s="75" t="str">
        <f t="shared" si="8"/>
        <v/>
      </c>
      <c r="AE292" s="76"/>
      <c r="AF292" s="78"/>
      <c r="AG292" s="78"/>
      <c r="AH292" s="78"/>
      <c r="AI292" s="78"/>
      <c r="AJ292" s="78"/>
      <c r="AK292" s="78"/>
      <c r="AL292" s="78"/>
    </row>
    <row r="293" ht="13.5" customHeight="1">
      <c r="A293" s="20">
        <v>288.0</v>
      </c>
      <c r="B293" s="20" t="s">
        <v>63</v>
      </c>
      <c r="C293" s="20" t="s">
        <v>114</v>
      </c>
      <c r="D293" s="67">
        <v>3.0</v>
      </c>
      <c r="E293" s="80"/>
      <c r="F293" s="76"/>
      <c r="G293" s="76"/>
      <c r="H293" s="76"/>
      <c r="I293" s="76"/>
      <c r="J293" s="76"/>
      <c r="K293" s="81"/>
      <c r="L293" s="81"/>
      <c r="M293" s="71">
        <f t="shared" si="1"/>
        <v>0</v>
      </c>
      <c r="N293" s="81"/>
      <c r="O293" s="72">
        <f t="shared" si="2"/>
        <v>0</v>
      </c>
      <c r="P293" s="76"/>
      <c r="Q293" s="76"/>
      <c r="R293" s="72">
        <f t="shared" si="18"/>
        <v>0</v>
      </c>
      <c r="S293" s="76"/>
      <c r="T293" s="76"/>
      <c r="U293" s="76"/>
      <c r="V293" s="76"/>
      <c r="W293" s="76"/>
      <c r="X293" s="73" t="str">
        <f t="shared" si="19"/>
        <v/>
      </c>
      <c r="Y293" s="73" t="str">
        <f>IF(K293="","",IF(THAM_SO!$B$7="Ưu tiên tỷ lệ trực tuyến thấp",(1-M293)*100,M293*100))</f>
        <v/>
      </c>
      <c r="Z293" s="73" t="str">
        <f t="shared" si="15"/>
        <v/>
      </c>
      <c r="AA293" s="73" t="str">
        <f t="shared" si="16"/>
        <v/>
      </c>
      <c r="AB293" s="73" t="str">
        <f t="shared" si="17"/>
        <v/>
      </c>
      <c r="AC293" s="73" t="str">
        <f>IF(K293="","",X293*THAM_SO!$B$2+Y293*THAM_SO!$B$3+Z293*THAM_SO!$B$4+AA293*THAM_SO!$B$5+AB293*THAM_SO!$B$6)</f>
        <v/>
      </c>
      <c r="AD293" s="75" t="str">
        <f t="shared" si="8"/>
        <v/>
      </c>
      <c r="AE293" s="76"/>
      <c r="AF293" s="78"/>
      <c r="AG293" s="78"/>
      <c r="AH293" s="78"/>
      <c r="AI293" s="78"/>
      <c r="AJ293" s="78"/>
      <c r="AK293" s="78"/>
      <c r="AL293" s="78"/>
    </row>
    <row r="294" ht="13.5" customHeight="1">
      <c r="A294" s="20">
        <v>289.0</v>
      </c>
      <c r="B294" s="20" t="s">
        <v>63</v>
      </c>
      <c r="C294" s="20" t="s">
        <v>114</v>
      </c>
      <c r="D294" s="67">
        <v>4.0</v>
      </c>
      <c r="E294" s="80"/>
      <c r="F294" s="472"/>
      <c r="G294" s="76"/>
      <c r="H294" s="76"/>
      <c r="I294" s="76"/>
      <c r="J294" s="76"/>
      <c r="K294" s="81"/>
      <c r="L294" s="81"/>
      <c r="M294" s="71">
        <f t="shared" si="1"/>
        <v>0</v>
      </c>
      <c r="N294" s="81"/>
      <c r="O294" s="72">
        <f t="shared" si="2"/>
        <v>0</v>
      </c>
      <c r="P294" s="76"/>
      <c r="Q294" s="76"/>
      <c r="R294" s="72">
        <f t="shared" si="18"/>
        <v>0</v>
      </c>
      <c r="S294" s="76"/>
      <c r="T294" s="76"/>
      <c r="U294" s="76"/>
      <c r="V294" s="76"/>
      <c r="W294" s="76"/>
      <c r="X294" s="73" t="str">
        <f t="shared" si="19"/>
        <v/>
      </c>
      <c r="Y294" s="73" t="str">
        <f>IF(K294="","",IF(THAM_SO!$B$7="Ưu tiên tỷ lệ trực tuyến thấp",(1-M294)*100,M294*100))</f>
        <v/>
      </c>
      <c r="Z294" s="73" t="str">
        <f t="shared" si="15"/>
        <v/>
      </c>
      <c r="AA294" s="73" t="str">
        <f t="shared" si="16"/>
        <v/>
      </c>
      <c r="AB294" s="73" t="str">
        <f t="shared" si="17"/>
        <v/>
      </c>
      <c r="AC294" s="73" t="str">
        <f>IF(K294="","",X294*THAM_SO!$B$2+Y294*THAM_SO!$B$3+Z294*THAM_SO!$B$4+AA294*THAM_SO!$B$5+AB294*THAM_SO!$B$6)</f>
        <v/>
      </c>
      <c r="AD294" s="75" t="str">
        <f t="shared" si="8"/>
        <v/>
      </c>
      <c r="AE294" s="76"/>
      <c r="AF294" s="78"/>
      <c r="AG294" s="78"/>
      <c r="AH294" s="78"/>
      <c r="AI294" s="78"/>
      <c r="AJ294" s="78"/>
      <c r="AK294" s="78"/>
      <c r="AL294" s="78"/>
    </row>
    <row r="295" ht="13.5" customHeight="1">
      <c r="A295" s="20">
        <v>290.0</v>
      </c>
      <c r="B295" s="20" t="s">
        <v>63</v>
      </c>
      <c r="C295" s="20" t="s">
        <v>114</v>
      </c>
      <c r="D295" s="67">
        <v>5.0</v>
      </c>
      <c r="E295" s="80"/>
      <c r="F295" s="76"/>
      <c r="G295" s="76"/>
      <c r="H295" s="76"/>
      <c r="I295" s="76"/>
      <c r="J295" s="76"/>
      <c r="K295" s="81"/>
      <c r="L295" s="81"/>
      <c r="M295" s="71">
        <f t="shared" si="1"/>
        <v>0</v>
      </c>
      <c r="N295" s="81"/>
      <c r="O295" s="72">
        <f t="shared" si="2"/>
        <v>0</v>
      </c>
      <c r="P295" s="76"/>
      <c r="Q295" s="76"/>
      <c r="R295" s="72">
        <f t="shared" si="18"/>
        <v>0</v>
      </c>
      <c r="S295" s="76"/>
      <c r="T295" s="76"/>
      <c r="U295" s="76"/>
      <c r="V295" s="76"/>
      <c r="W295" s="76"/>
      <c r="X295" s="73" t="str">
        <f t="shared" si="19"/>
        <v/>
      </c>
      <c r="Y295" s="73" t="str">
        <f>IF(K295="","",IF(THAM_SO!$B$7="Ưu tiên tỷ lệ trực tuyến thấp",(1-M295)*100,M295*100))</f>
        <v/>
      </c>
      <c r="Z295" s="73" t="str">
        <f t="shared" si="15"/>
        <v/>
      </c>
      <c r="AA295" s="73" t="str">
        <f t="shared" si="16"/>
        <v/>
      </c>
      <c r="AB295" s="73" t="str">
        <f t="shared" si="17"/>
        <v/>
      </c>
      <c r="AC295" s="73" t="str">
        <f>IF(K295="","",X295*THAM_SO!$B$2+Y295*THAM_SO!$B$3+Z295*THAM_SO!$B$4+AA295*THAM_SO!$B$5+AB295*THAM_SO!$B$6)</f>
        <v/>
      </c>
      <c r="AD295" s="75" t="str">
        <f t="shared" si="8"/>
        <v/>
      </c>
      <c r="AE295" s="76"/>
      <c r="AF295" s="78"/>
      <c r="AG295" s="78"/>
      <c r="AH295" s="78"/>
      <c r="AI295" s="78"/>
      <c r="AJ295" s="78"/>
      <c r="AK295" s="78"/>
      <c r="AL295" s="78"/>
    </row>
    <row r="296" ht="13.5" customHeight="1">
      <c r="A296" s="20">
        <v>291.0</v>
      </c>
      <c r="B296" s="20" t="s">
        <v>63</v>
      </c>
      <c r="C296" s="20" t="s">
        <v>115</v>
      </c>
      <c r="D296" s="67">
        <v>1.0</v>
      </c>
      <c r="E296" s="370" t="s">
        <v>512</v>
      </c>
      <c r="F296" s="427" t="s">
        <v>331</v>
      </c>
      <c r="G296" s="69" t="s">
        <v>243</v>
      </c>
      <c r="H296" s="69" t="s">
        <v>63</v>
      </c>
      <c r="I296" s="285" t="s">
        <v>759</v>
      </c>
      <c r="J296" s="287" t="s">
        <v>1019</v>
      </c>
      <c r="K296" s="70">
        <v>2320.0</v>
      </c>
      <c r="L296" s="70">
        <v>2320.0</v>
      </c>
      <c r="M296" s="71">
        <f t="shared" si="1"/>
        <v>1</v>
      </c>
      <c r="N296" s="70">
        <v>0.0</v>
      </c>
      <c r="O296" s="72">
        <f t="shared" si="2"/>
        <v>0</v>
      </c>
      <c r="P296" s="69">
        <v>1.0</v>
      </c>
      <c r="Q296" s="69" t="s">
        <v>545</v>
      </c>
      <c r="R296" s="72">
        <f t="shared" si="18"/>
        <v>0</v>
      </c>
      <c r="S296" s="76"/>
      <c r="T296" s="69">
        <v>1.0</v>
      </c>
      <c r="U296" s="374" t="s">
        <v>998</v>
      </c>
      <c r="V296" s="374" t="s">
        <v>505</v>
      </c>
      <c r="W296" s="69" t="s">
        <v>999</v>
      </c>
      <c r="X296" s="73">
        <f t="shared" si="19"/>
        <v>15.81997954</v>
      </c>
      <c r="Y296" s="73">
        <f>IF(K296="","",IF(THAM_SO!$B$7="Ưu tiên tỷ lệ trực tuyến thấp",(1-M296)*100,M296*100))</f>
        <v>0</v>
      </c>
      <c r="Z296" s="73">
        <f t="shared" si="15"/>
        <v>0</v>
      </c>
      <c r="AA296" s="73">
        <f t="shared" si="16"/>
        <v>0</v>
      </c>
      <c r="AB296" s="73">
        <f t="shared" si="17"/>
        <v>20</v>
      </c>
      <c r="AC296" s="73">
        <f>IF(K296="","",X296*THAM_SO!$B$2+Y296*THAM_SO!$B$3+Z296*THAM_SO!$B$4+AA296*THAM_SO!$B$5+AB296*THAM_SO!$B$6)</f>
        <v>7.53699284</v>
      </c>
      <c r="AD296" s="75">
        <f t="shared" si="8"/>
        <v>210</v>
      </c>
      <c r="AE296" s="76"/>
      <c r="AF296" s="78"/>
      <c r="AG296" s="78"/>
      <c r="AH296" s="78"/>
      <c r="AI296" s="78"/>
      <c r="AJ296" s="78"/>
      <c r="AK296" s="78"/>
      <c r="AL296" s="78"/>
    </row>
    <row r="297" ht="13.5" customHeight="1">
      <c r="A297" s="20">
        <v>292.0</v>
      </c>
      <c r="B297" s="20" t="s">
        <v>63</v>
      </c>
      <c r="C297" s="20" t="s">
        <v>115</v>
      </c>
      <c r="D297" s="67">
        <v>2.0</v>
      </c>
      <c r="E297" s="375" t="s">
        <v>513</v>
      </c>
      <c r="F297" s="77" t="s">
        <v>1020</v>
      </c>
      <c r="G297" s="69" t="s">
        <v>185</v>
      </c>
      <c r="H297" s="69" t="s">
        <v>63</v>
      </c>
      <c r="I297" s="285" t="s">
        <v>804</v>
      </c>
      <c r="J297" s="287" t="s">
        <v>1021</v>
      </c>
      <c r="K297" s="70">
        <v>773.0</v>
      </c>
      <c r="L297" s="70">
        <v>773.0</v>
      </c>
      <c r="M297" s="71">
        <f t="shared" si="1"/>
        <v>1</v>
      </c>
      <c r="N297" s="70">
        <v>0.0</v>
      </c>
      <c r="O297" s="72">
        <f t="shared" si="2"/>
        <v>0</v>
      </c>
      <c r="P297" s="69">
        <v>1.0</v>
      </c>
      <c r="Q297" s="69" t="s">
        <v>545</v>
      </c>
      <c r="R297" s="72">
        <f t="shared" si="18"/>
        <v>0</v>
      </c>
      <c r="S297" s="76"/>
      <c r="T297" s="69">
        <v>1.0</v>
      </c>
      <c r="U297" s="374" t="s">
        <v>998</v>
      </c>
      <c r="V297" s="374" t="s">
        <v>505</v>
      </c>
      <c r="W297" s="69" t="s">
        <v>999</v>
      </c>
      <c r="X297" s="73">
        <f t="shared" si="19"/>
        <v>5.271053529</v>
      </c>
      <c r="Y297" s="73">
        <f>IF(K297="","",IF(THAM_SO!$B$7="Ưu tiên tỷ lệ trực tuyến thấp",(1-M297)*100,M297*100))</f>
        <v>0</v>
      </c>
      <c r="Z297" s="73">
        <f t="shared" si="15"/>
        <v>0</v>
      </c>
      <c r="AA297" s="73">
        <f t="shared" si="16"/>
        <v>0</v>
      </c>
      <c r="AB297" s="73">
        <f t="shared" si="17"/>
        <v>20</v>
      </c>
      <c r="AC297" s="73">
        <f>IF(K297="","",X297*THAM_SO!$B$2+Y297*THAM_SO!$B$3+Z297*THAM_SO!$B$4+AA297*THAM_SO!$B$5+AB297*THAM_SO!$B$6)</f>
        <v>3.844868735</v>
      </c>
      <c r="AD297" s="75">
        <f t="shared" si="8"/>
        <v>286</v>
      </c>
      <c r="AE297" s="76"/>
      <c r="AF297" s="78"/>
      <c r="AG297" s="78"/>
      <c r="AH297" s="78"/>
      <c r="AI297" s="78"/>
      <c r="AJ297" s="78"/>
      <c r="AK297" s="78"/>
      <c r="AL297" s="78"/>
    </row>
    <row r="298" ht="13.5" customHeight="1">
      <c r="A298" s="20">
        <v>293.0</v>
      </c>
      <c r="B298" s="20" t="s">
        <v>63</v>
      </c>
      <c r="C298" s="20" t="s">
        <v>115</v>
      </c>
      <c r="D298" s="67">
        <v>3.0</v>
      </c>
      <c r="E298" s="376" t="s">
        <v>646</v>
      </c>
      <c r="F298" s="69" t="s">
        <v>205</v>
      </c>
      <c r="G298" s="77" t="s">
        <v>464</v>
      </c>
      <c r="H298" s="69" t="s">
        <v>63</v>
      </c>
      <c r="I298" s="285" t="s">
        <v>806</v>
      </c>
      <c r="J298" s="444" t="s">
        <v>1022</v>
      </c>
      <c r="K298" s="70">
        <v>325.0</v>
      </c>
      <c r="L298" s="70">
        <v>325.0</v>
      </c>
      <c r="M298" s="71">
        <f t="shared" si="1"/>
        <v>1</v>
      </c>
      <c r="N298" s="70">
        <v>0.0</v>
      </c>
      <c r="O298" s="72">
        <f t="shared" si="2"/>
        <v>0</v>
      </c>
      <c r="P298" s="69">
        <v>1.0</v>
      </c>
      <c r="Q298" s="69" t="s">
        <v>545</v>
      </c>
      <c r="R298" s="72">
        <f t="shared" si="18"/>
        <v>0</v>
      </c>
      <c r="S298" s="76"/>
      <c r="T298" s="69">
        <v>0.0</v>
      </c>
      <c r="U298" s="76"/>
      <c r="V298" s="76"/>
      <c r="W298" s="76"/>
      <c r="X298" s="73">
        <f t="shared" si="19"/>
        <v>2.216160927</v>
      </c>
      <c r="Y298" s="73">
        <f>IF(K298="","",IF(THAM_SO!$B$7="Ưu tiên tỷ lệ trực tuyến thấp",(1-M298)*100,M298*100))</f>
        <v>0</v>
      </c>
      <c r="Z298" s="73">
        <f t="shared" si="15"/>
        <v>0</v>
      </c>
      <c r="AA298" s="73">
        <f t="shared" si="16"/>
        <v>0</v>
      </c>
      <c r="AB298" s="73">
        <f t="shared" si="17"/>
        <v>0</v>
      </c>
      <c r="AC298" s="73">
        <f>IF(K298="","",X298*THAM_SO!$B$2+Y298*THAM_SO!$B$3+Z298*THAM_SO!$B$4+AA298*THAM_SO!$B$5+AB298*THAM_SO!$B$6)</f>
        <v>0.7756563246</v>
      </c>
      <c r="AD298" s="75">
        <f t="shared" si="8"/>
        <v>425</v>
      </c>
      <c r="AE298" s="76"/>
      <c r="AF298" s="78"/>
      <c r="AG298" s="78"/>
      <c r="AH298" s="78"/>
      <c r="AI298" s="78"/>
      <c r="AJ298" s="78"/>
      <c r="AK298" s="78"/>
      <c r="AL298" s="78"/>
    </row>
    <row r="299" ht="13.5" customHeight="1">
      <c r="A299" s="20">
        <v>294.0</v>
      </c>
      <c r="B299" s="20" t="s">
        <v>63</v>
      </c>
      <c r="C299" s="20" t="s">
        <v>115</v>
      </c>
      <c r="D299" s="67">
        <v>4.0</v>
      </c>
      <c r="E299" s="68" t="s">
        <v>529</v>
      </c>
      <c r="F299" s="69" t="s">
        <v>353</v>
      </c>
      <c r="G299" s="69" t="s">
        <v>185</v>
      </c>
      <c r="H299" s="69" t="s">
        <v>63</v>
      </c>
      <c r="I299" s="285" t="s">
        <v>809</v>
      </c>
      <c r="J299" s="287" t="s">
        <v>1023</v>
      </c>
      <c r="K299" s="70">
        <v>780.0</v>
      </c>
      <c r="L299" s="70">
        <v>780.0</v>
      </c>
      <c r="M299" s="71">
        <f t="shared" si="1"/>
        <v>1</v>
      </c>
      <c r="N299" s="70">
        <v>0.0</v>
      </c>
      <c r="O299" s="72">
        <f t="shared" si="2"/>
        <v>0</v>
      </c>
      <c r="P299" s="69">
        <v>1.0</v>
      </c>
      <c r="Q299" s="69" t="s">
        <v>1024</v>
      </c>
      <c r="R299" s="72">
        <f t="shared" si="18"/>
        <v>0</v>
      </c>
      <c r="S299" s="76"/>
      <c r="T299" s="69">
        <v>1.0</v>
      </c>
      <c r="U299" s="374" t="s">
        <v>998</v>
      </c>
      <c r="V299" s="374" t="s">
        <v>505</v>
      </c>
      <c r="W299" s="69" t="s">
        <v>999</v>
      </c>
      <c r="X299" s="73">
        <f t="shared" si="19"/>
        <v>5.318786226</v>
      </c>
      <c r="Y299" s="73">
        <f>IF(K299="","",IF(THAM_SO!$B$7="Ưu tiên tỷ lệ trực tuyến thấp",(1-M299)*100,M299*100))</f>
        <v>0</v>
      </c>
      <c r="Z299" s="73">
        <f t="shared" si="15"/>
        <v>0</v>
      </c>
      <c r="AA299" s="73">
        <f t="shared" si="16"/>
        <v>0</v>
      </c>
      <c r="AB299" s="73">
        <f t="shared" si="17"/>
        <v>20</v>
      </c>
      <c r="AC299" s="73">
        <f>IF(K299="","",X299*THAM_SO!$B$2+Y299*THAM_SO!$B$3+Z299*THAM_SO!$B$4+AA299*THAM_SO!$B$5+AB299*THAM_SO!$B$6)</f>
        <v>3.861575179</v>
      </c>
      <c r="AD299" s="75">
        <f t="shared" si="8"/>
        <v>285</v>
      </c>
      <c r="AE299" s="76"/>
      <c r="AF299" s="78"/>
      <c r="AG299" s="78"/>
      <c r="AH299" s="78"/>
      <c r="AI299" s="78"/>
      <c r="AJ299" s="78"/>
      <c r="AK299" s="78"/>
      <c r="AL299" s="78"/>
    </row>
    <row r="300" ht="13.5" customHeight="1">
      <c r="A300" s="20">
        <v>295.0</v>
      </c>
      <c r="B300" s="20" t="s">
        <v>63</v>
      </c>
      <c r="C300" s="20" t="s">
        <v>115</v>
      </c>
      <c r="D300" s="67">
        <v>5.0</v>
      </c>
      <c r="E300" s="473" t="s">
        <v>528</v>
      </c>
      <c r="F300" s="69" t="s">
        <v>511</v>
      </c>
      <c r="G300" s="69" t="s">
        <v>185</v>
      </c>
      <c r="H300" s="160" t="s">
        <v>63</v>
      </c>
      <c r="I300" s="285" t="s">
        <v>811</v>
      </c>
      <c r="J300" s="287" t="s">
        <v>1025</v>
      </c>
      <c r="K300" s="238">
        <v>526.0</v>
      </c>
      <c r="L300" s="238">
        <v>526.0</v>
      </c>
      <c r="M300" s="239">
        <f t="shared" si="1"/>
        <v>1</v>
      </c>
      <c r="N300" s="238">
        <v>0.0</v>
      </c>
      <c r="O300" s="240">
        <f t="shared" si="2"/>
        <v>0</v>
      </c>
      <c r="P300" s="160">
        <v>1.0</v>
      </c>
      <c r="Q300" s="69" t="s">
        <v>1024</v>
      </c>
      <c r="R300" s="240">
        <f t="shared" si="18"/>
        <v>0</v>
      </c>
      <c r="S300" s="101"/>
      <c r="T300" s="160">
        <v>1.0</v>
      </c>
      <c r="U300" s="374" t="s">
        <v>998</v>
      </c>
      <c r="V300" s="374" t="s">
        <v>505</v>
      </c>
      <c r="W300" s="69" t="s">
        <v>999</v>
      </c>
      <c r="X300" s="241">
        <f t="shared" si="19"/>
        <v>3.586771224</v>
      </c>
      <c r="Y300" s="241">
        <f>IF(K300="","",IF(THAM_SO!$B$7="Ưu tiên tỷ lệ trực tuyến thấp",(1-M300)*100,M300*100))</f>
        <v>0</v>
      </c>
      <c r="Z300" s="241">
        <f t="shared" si="15"/>
        <v>0</v>
      </c>
      <c r="AA300" s="241">
        <f t="shared" si="16"/>
        <v>0</v>
      </c>
      <c r="AB300" s="241">
        <f t="shared" si="17"/>
        <v>20</v>
      </c>
      <c r="AC300" s="241">
        <f>IF(K300="","",X300*THAM_SO!$B$2+Y300*THAM_SO!$B$3+Z300*THAM_SO!$B$4+AA300*THAM_SO!$B$5+AB300*THAM_SO!$B$6)</f>
        <v>3.255369928</v>
      </c>
      <c r="AD300" s="242">
        <f t="shared" si="8"/>
        <v>306</v>
      </c>
      <c r="AE300" s="101"/>
      <c r="AF300" s="78"/>
      <c r="AG300" s="78"/>
      <c r="AH300" s="78"/>
      <c r="AI300" s="78"/>
      <c r="AJ300" s="78"/>
      <c r="AK300" s="78"/>
      <c r="AL300" s="78"/>
    </row>
    <row r="301" ht="13.5" customHeight="1">
      <c r="A301" s="20">
        <v>296.0</v>
      </c>
      <c r="B301" s="20" t="s">
        <v>63</v>
      </c>
      <c r="C301" s="20" t="s">
        <v>116</v>
      </c>
      <c r="D301" s="67">
        <v>1.0</v>
      </c>
      <c r="E301" s="474" t="s">
        <v>512</v>
      </c>
      <c r="F301" s="345" t="s">
        <v>331</v>
      </c>
      <c r="G301" s="246" t="s">
        <v>243</v>
      </c>
      <c r="H301" s="246" t="s">
        <v>63</v>
      </c>
      <c r="I301" s="246" t="s">
        <v>1026</v>
      </c>
      <c r="J301" s="475" t="s">
        <v>1027</v>
      </c>
      <c r="K301" s="248">
        <v>2518.0</v>
      </c>
      <c r="L301" s="248">
        <v>2518.0</v>
      </c>
      <c r="M301" s="249">
        <f t="shared" si="1"/>
        <v>1</v>
      </c>
      <c r="N301" s="248">
        <v>0.0</v>
      </c>
      <c r="O301" s="251">
        <f t="shared" si="2"/>
        <v>0</v>
      </c>
      <c r="P301" s="246">
        <v>1.0</v>
      </c>
      <c r="Q301" s="246" t="s">
        <v>545</v>
      </c>
      <c r="R301" s="251">
        <f t="shared" si="18"/>
        <v>0</v>
      </c>
      <c r="S301" s="246" t="s">
        <v>1028</v>
      </c>
      <c r="T301" s="246">
        <v>0.0</v>
      </c>
      <c r="U301" s="246" t="s">
        <v>359</v>
      </c>
      <c r="V301" s="246" t="s">
        <v>441</v>
      </c>
      <c r="W301" s="252"/>
      <c r="X301" s="254">
        <f t="shared" si="19"/>
        <v>17.17013297</v>
      </c>
      <c r="Y301" s="254">
        <f>IF(K301="","",IF(THAM_SO!$B$7="Ưu tiên tỷ lệ trực tuyến thấp",(1-M301)*100,M301*100))</f>
        <v>0</v>
      </c>
      <c r="Z301" s="254">
        <f t="shared" si="15"/>
        <v>0</v>
      </c>
      <c r="AA301" s="254">
        <f t="shared" si="16"/>
        <v>0</v>
      </c>
      <c r="AB301" s="254">
        <f t="shared" si="17"/>
        <v>0</v>
      </c>
      <c r="AC301" s="254">
        <f>IF(K301="","",X301*THAM_SO!$B$2+Y301*THAM_SO!$B$3+Z301*THAM_SO!$B$4+AA301*THAM_SO!$B$5+AB301*THAM_SO!$B$6)</f>
        <v>6.009546539</v>
      </c>
      <c r="AD301" s="255">
        <f t="shared" si="8"/>
        <v>233</v>
      </c>
      <c r="AE301" s="252"/>
      <c r="AF301" s="78"/>
      <c r="AG301" s="78"/>
      <c r="AH301" s="78"/>
      <c r="AI301" s="78"/>
      <c r="AJ301" s="78"/>
      <c r="AK301" s="78"/>
      <c r="AL301" s="78"/>
    </row>
    <row r="302" ht="13.5" customHeight="1">
      <c r="A302" s="20">
        <v>297.0</v>
      </c>
      <c r="B302" s="20" t="s">
        <v>63</v>
      </c>
      <c r="C302" s="20" t="s">
        <v>116</v>
      </c>
      <c r="D302" s="67">
        <v>2.0</v>
      </c>
      <c r="E302" s="476" t="s">
        <v>816</v>
      </c>
      <c r="F302" s="477" t="s">
        <v>817</v>
      </c>
      <c r="G302" s="246" t="s">
        <v>243</v>
      </c>
      <c r="H302" s="246" t="s">
        <v>63</v>
      </c>
      <c r="I302" s="246" t="s">
        <v>1026</v>
      </c>
      <c r="J302" s="475" t="s">
        <v>1029</v>
      </c>
      <c r="K302" s="248">
        <v>626.0</v>
      </c>
      <c r="L302" s="248">
        <v>626.0</v>
      </c>
      <c r="M302" s="249">
        <f t="shared" si="1"/>
        <v>1</v>
      </c>
      <c r="N302" s="248">
        <v>0.0</v>
      </c>
      <c r="O302" s="251">
        <f t="shared" si="2"/>
        <v>0</v>
      </c>
      <c r="P302" s="246">
        <v>2.0</v>
      </c>
      <c r="Q302" s="246" t="s">
        <v>545</v>
      </c>
      <c r="R302" s="251">
        <f t="shared" si="18"/>
        <v>0</v>
      </c>
      <c r="S302" s="246" t="s">
        <v>1028</v>
      </c>
      <c r="T302" s="246">
        <v>1.0</v>
      </c>
      <c r="U302" s="246" t="s">
        <v>1030</v>
      </c>
      <c r="V302" s="246" t="s">
        <v>1031</v>
      </c>
      <c r="W302" s="252"/>
      <c r="X302" s="254">
        <f t="shared" si="19"/>
        <v>4.268666894</v>
      </c>
      <c r="Y302" s="254">
        <f>IF(K302="","",IF(THAM_SO!$B$7="Ưu tiên tỷ lệ trực tuyến thấp",(1-M302)*100,M302*100))</f>
        <v>0</v>
      </c>
      <c r="Z302" s="254">
        <f t="shared" si="15"/>
        <v>0</v>
      </c>
      <c r="AA302" s="254">
        <f t="shared" si="16"/>
        <v>0</v>
      </c>
      <c r="AB302" s="254">
        <f t="shared" si="17"/>
        <v>20</v>
      </c>
      <c r="AC302" s="254">
        <f>IF(K302="","",X302*THAM_SO!$B$2+Y302*THAM_SO!$B$3+Z302*THAM_SO!$B$4+AA302*THAM_SO!$B$5+AB302*THAM_SO!$B$6)</f>
        <v>3.494033413</v>
      </c>
      <c r="AD302" s="255">
        <f t="shared" si="8"/>
        <v>297</v>
      </c>
      <c r="AE302" s="252"/>
      <c r="AF302" s="78"/>
      <c r="AG302" s="78"/>
      <c r="AH302" s="78"/>
      <c r="AI302" s="78"/>
      <c r="AJ302" s="78"/>
      <c r="AK302" s="78"/>
      <c r="AL302" s="78"/>
    </row>
    <row r="303" ht="13.5" customHeight="1">
      <c r="A303" s="20">
        <v>298.0</v>
      </c>
      <c r="B303" s="20" t="s">
        <v>63</v>
      </c>
      <c r="C303" s="20" t="s">
        <v>116</v>
      </c>
      <c r="D303" s="67">
        <v>3.0</v>
      </c>
      <c r="E303" s="478" t="s">
        <v>513</v>
      </c>
      <c r="F303" s="479" t="s">
        <v>650</v>
      </c>
      <c r="G303" s="246" t="s">
        <v>185</v>
      </c>
      <c r="H303" s="246" t="s">
        <v>63</v>
      </c>
      <c r="I303" s="246" t="s">
        <v>1026</v>
      </c>
      <c r="J303" s="475" t="s">
        <v>1032</v>
      </c>
      <c r="K303" s="248">
        <v>479.0</v>
      </c>
      <c r="L303" s="248">
        <v>479.0</v>
      </c>
      <c r="M303" s="249">
        <f t="shared" si="1"/>
        <v>1</v>
      </c>
      <c r="N303" s="248">
        <v>0.0</v>
      </c>
      <c r="O303" s="251">
        <f t="shared" si="2"/>
        <v>0</v>
      </c>
      <c r="P303" s="246">
        <v>1.0</v>
      </c>
      <c r="Q303" s="246" t="s">
        <v>545</v>
      </c>
      <c r="R303" s="251">
        <f t="shared" si="18"/>
        <v>0</v>
      </c>
      <c r="S303" s="246" t="s">
        <v>1028</v>
      </c>
      <c r="T303" s="246">
        <v>1.0</v>
      </c>
      <c r="U303" s="246" t="s">
        <v>1030</v>
      </c>
      <c r="V303" s="246" t="s">
        <v>1031</v>
      </c>
      <c r="W303" s="252"/>
      <c r="X303" s="254">
        <f t="shared" si="19"/>
        <v>3.266280259</v>
      </c>
      <c r="Y303" s="254">
        <f>IF(K303="","",IF(THAM_SO!$B$7="Ưu tiên tỷ lệ trực tuyến thấp",(1-M303)*100,M303*100))</f>
        <v>0</v>
      </c>
      <c r="Z303" s="254">
        <f t="shared" si="15"/>
        <v>0</v>
      </c>
      <c r="AA303" s="254">
        <f t="shared" si="16"/>
        <v>0</v>
      </c>
      <c r="AB303" s="254">
        <f t="shared" si="17"/>
        <v>20</v>
      </c>
      <c r="AC303" s="254">
        <f>IF(K303="","",X303*THAM_SO!$B$2+Y303*THAM_SO!$B$3+Z303*THAM_SO!$B$4+AA303*THAM_SO!$B$5+AB303*THAM_SO!$B$6)</f>
        <v>3.143198091</v>
      </c>
      <c r="AD303" s="255">
        <f t="shared" si="8"/>
        <v>311</v>
      </c>
      <c r="AE303" s="252"/>
      <c r="AF303" s="78"/>
      <c r="AG303" s="78"/>
      <c r="AH303" s="78"/>
      <c r="AI303" s="78"/>
      <c r="AJ303" s="78"/>
      <c r="AK303" s="78"/>
      <c r="AL303" s="78"/>
    </row>
    <row r="304" ht="13.5" customHeight="1">
      <c r="A304" s="20">
        <v>299.0</v>
      </c>
      <c r="B304" s="20" t="s">
        <v>63</v>
      </c>
      <c r="C304" s="20" t="s">
        <v>116</v>
      </c>
      <c r="D304" s="67">
        <v>4.0</v>
      </c>
      <c r="E304" s="372" t="s">
        <v>529</v>
      </c>
      <c r="F304" s="246" t="s">
        <v>193</v>
      </c>
      <c r="G304" s="246" t="s">
        <v>185</v>
      </c>
      <c r="H304" s="246" t="s">
        <v>63</v>
      </c>
      <c r="I304" s="246" t="s">
        <v>1026</v>
      </c>
      <c r="J304" s="475" t="s">
        <v>1033</v>
      </c>
      <c r="K304" s="248">
        <v>319.0</v>
      </c>
      <c r="L304" s="248">
        <v>319.0</v>
      </c>
      <c r="M304" s="249">
        <f t="shared" si="1"/>
        <v>1</v>
      </c>
      <c r="N304" s="248">
        <v>3.0</v>
      </c>
      <c r="O304" s="251">
        <f t="shared" si="2"/>
        <v>0.009404388715</v>
      </c>
      <c r="P304" s="246">
        <v>1.0</v>
      </c>
      <c r="Q304" s="246" t="s">
        <v>545</v>
      </c>
      <c r="R304" s="251">
        <f t="shared" si="18"/>
        <v>0</v>
      </c>
      <c r="S304" s="246" t="s">
        <v>1028</v>
      </c>
      <c r="T304" s="246">
        <v>1.0</v>
      </c>
      <c r="U304" s="246" t="s">
        <v>1030</v>
      </c>
      <c r="V304" s="246" t="s">
        <v>1031</v>
      </c>
      <c r="W304" s="252"/>
      <c r="X304" s="254">
        <f t="shared" si="19"/>
        <v>2.175247187</v>
      </c>
      <c r="Y304" s="254">
        <f>IF(K304="","",IF(THAM_SO!$B$7="Ưu tiên tỷ lệ trực tuyến thấp",(1-M304)*100,M304*100))</f>
        <v>0</v>
      </c>
      <c r="Z304" s="254">
        <f t="shared" si="15"/>
        <v>0</v>
      </c>
      <c r="AA304" s="254">
        <f t="shared" si="16"/>
        <v>0.9404388715</v>
      </c>
      <c r="AB304" s="254">
        <f t="shared" si="17"/>
        <v>20</v>
      </c>
      <c r="AC304" s="254">
        <f>IF(K304="","",X304*THAM_SO!$B$2+Y304*THAM_SO!$B$3+Z304*THAM_SO!$B$4+AA304*THAM_SO!$B$5+AB304*THAM_SO!$B$6)</f>
        <v>2.855380403</v>
      </c>
      <c r="AD304" s="255">
        <f t="shared" si="8"/>
        <v>335</v>
      </c>
      <c r="AE304" s="252"/>
      <c r="AF304" s="78"/>
      <c r="AG304" s="78"/>
      <c r="AH304" s="78"/>
      <c r="AI304" s="78"/>
      <c r="AJ304" s="78"/>
      <c r="AK304" s="78"/>
      <c r="AL304" s="78"/>
    </row>
    <row r="305" ht="13.5" customHeight="1">
      <c r="A305" s="20">
        <v>300.0</v>
      </c>
      <c r="B305" s="20" t="s">
        <v>63</v>
      </c>
      <c r="C305" s="20" t="s">
        <v>116</v>
      </c>
      <c r="D305" s="67">
        <v>5.0</v>
      </c>
      <c r="E305" s="480" t="s">
        <v>528</v>
      </c>
      <c r="F305" s="481" t="s">
        <v>351</v>
      </c>
      <c r="G305" s="246" t="s">
        <v>185</v>
      </c>
      <c r="H305" s="246" t="s">
        <v>63</v>
      </c>
      <c r="I305" s="246" t="s">
        <v>1026</v>
      </c>
      <c r="J305" s="475" t="s">
        <v>1034</v>
      </c>
      <c r="K305" s="248">
        <v>254.0</v>
      </c>
      <c r="L305" s="248">
        <v>254.0</v>
      </c>
      <c r="M305" s="249">
        <f t="shared" si="1"/>
        <v>1</v>
      </c>
      <c r="N305" s="248">
        <v>4.0</v>
      </c>
      <c r="O305" s="251">
        <f t="shared" si="2"/>
        <v>0.0157480315</v>
      </c>
      <c r="P305" s="246">
        <v>1.0</v>
      </c>
      <c r="Q305" s="246" t="s">
        <v>545</v>
      </c>
      <c r="R305" s="251">
        <f t="shared" si="18"/>
        <v>0</v>
      </c>
      <c r="S305" s="246" t="s">
        <v>1028</v>
      </c>
      <c r="T305" s="246">
        <v>1.0</v>
      </c>
      <c r="U305" s="246" t="s">
        <v>1030</v>
      </c>
      <c r="V305" s="246" t="s">
        <v>1031</v>
      </c>
      <c r="W305" s="252"/>
      <c r="X305" s="254">
        <f t="shared" si="19"/>
        <v>1.732015002</v>
      </c>
      <c r="Y305" s="254">
        <f>IF(K305="","",IF(THAM_SO!$B$7="Ưu tiên tỷ lệ trực tuyến thấp",(1-M305)*100,M305*100))</f>
        <v>0</v>
      </c>
      <c r="Z305" s="254">
        <f t="shared" si="15"/>
        <v>0</v>
      </c>
      <c r="AA305" s="254">
        <f t="shared" si="16"/>
        <v>1.57480315</v>
      </c>
      <c r="AB305" s="254">
        <f t="shared" si="17"/>
        <v>20</v>
      </c>
      <c r="AC305" s="254">
        <f>IF(K305="","",X305*THAM_SO!$B$2+Y305*THAM_SO!$B$3+Z305*THAM_SO!$B$4+AA305*THAM_SO!$B$5+AB305*THAM_SO!$B$6)</f>
        <v>2.763685566</v>
      </c>
      <c r="AD305" s="255">
        <f t="shared" si="8"/>
        <v>340</v>
      </c>
      <c r="AE305" s="252"/>
      <c r="AF305" s="78"/>
      <c r="AG305" s="78"/>
      <c r="AH305" s="78"/>
      <c r="AI305" s="78"/>
      <c r="AJ305" s="78"/>
      <c r="AK305" s="78"/>
      <c r="AL305" s="78"/>
    </row>
    <row r="306" ht="13.5" customHeight="1">
      <c r="A306" s="482">
        <v>302.0</v>
      </c>
      <c r="B306" s="482" t="s">
        <v>63</v>
      </c>
      <c r="C306" s="482" t="s">
        <v>117</v>
      </c>
      <c r="D306" s="483">
        <v>1.0</v>
      </c>
      <c r="E306" s="484" t="s">
        <v>512</v>
      </c>
      <c r="F306" s="345" t="s">
        <v>331</v>
      </c>
      <c r="G306" s="346" t="s">
        <v>243</v>
      </c>
      <c r="H306" s="346" t="s">
        <v>63</v>
      </c>
      <c r="I306" s="346" t="s">
        <v>759</v>
      </c>
      <c r="J306" s="347" t="s">
        <v>1035</v>
      </c>
      <c r="K306" s="485">
        <v>821.0</v>
      </c>
      <c r="L306" s="485">
        <v>821.0</v>
      </c>
      <c r="M306" s="486">
        <f t="shared" si="1"/>
        <v>1</v>
      </c>
      <c r="N306" s="485">
        <v>0.0</v>
      </c>
      <c r="O306" s="487">
        <f t="shared" si="2"/>
        <v>0</v>
      </c>
      <c r="P306" s="346">
        <v>1.0</v>
      </c>
      <c r="Q306" s="346">
        <v>0.0</v>
      </c>
      <c r="R306" s="487">
        <f t="shared" si="18"/>
        <v>0</v>
      </c>
      <c r="S306" s="488"/>
      <c r="T306" s="346">
        <v>0.0</v>
      </c>
      <c r="U306" s="346" t="s">
        <v>580</v>
      </c>
      <c r="V306" s="346" t="s">
        <v>441</v>
      </c>
      <c r="W306" s="488"/>
      <c r="X306" s="489">
        <f t="shared" si="19"/>
        <v>5.59836345</v>
      </c>
      <c r="Y306" s="489">
        <f>IF(K306="","",IF(THAM_SO!$B$7="Ưu tiên tỷ lệ trực tuyến thấp",(1-M306)*100,M306*100))</f>
        <v>0</v>
      </c>
      <c r="Z306" s="489">
        <f t="shared" si="15"/>
        <v>0</v>
      </c>
      <c r="AA306" s="489">
        <f t="shared" si="16"/>
        <v>0</v>
      </c>
      <c r="AB306" s="489">
        <f t="shared" si="17"/>
        <v>0</v>
      </c>
      <c r="AC306" s="489">
        <f>IF(K306="","",X306*THAM_SO!$B$2+Y306*THAM_SO!$B$3+Z306*THAM_SO!$B$4+AA306*THAM_SO!$B$5+AB306*THAM_SO!$B$6)</f>
        <v>1.959427208</v>
      </c>
      <c r="AD306" s="488">
        <f t="shared" si="8"/>
        <v>375</v>
      </c>
      <c r="AE306" s="488"/>
      <c r="AF306" s="482"/>
      <c r="AG306" s="482"/>
      <c r="AH306" s="482"/>
      <c r="AI306" s="482"/>
      <c r="AJ306" s="482"/>
      <c r="AK306" s="482"/>
      <c r="AL306" s="482"/>
    </row>
    <row r="307" ht="13.5" customHeight="1">
      <c r="A307" s="482">
        <v>303.0</v>
      </c>
      <c r="B307" s="482" t="s">
        <v>63</v>
      </c>
      <c r="C307" s="482" t="s">
        <v>117</v>
      </c>
      <c r="D307" s="483">
        <v>2.0</v>
      </c>
      <c r="E307" s="490" t="s">
        <v>513</v>
      </c>
      <c r="F307" s="491" t="s">
        <v>537</v>
      </c>
      <c r="G307" s="346" t="s">
        <v>185</v>
      </c>
      <c r="H307" s="346" t="s">
        <v>63</v>
      </c>
      <c r="I307" s="346" t="s">
        <v>759</v>
      </c>
      <c r="J307" s="347" t="s">
        <v>1036</v>
      </c>
      <c r="K307" s="485">
        <v>256.0</v>
      </c>
      <c r="L307" s="485">
        <v>256.0</v>
      </c>
      <c r="M307" s="486">
        <f t="shared" si="1"/>
        <v>1</v>
      </c>
      <c r="N307" s="485">
        <v>0.0</v>
      </c>
      <c r="O307" s="487">
        <f t="shared" si="2"/>
        <v>0</v>
      </c>
      <c r="P307" s="346">
        <v>1.0</v>
      </c>
      <c r="Q307" s="346">
        <v>0.0</v>
      </c>
      <c r="R307" s="487">
        <f t="shared" si="18"/>
        <v>0</v>
      </c>
      <c r="S307" s="488"/>
      <c r="T307" s="346">
        <v>0.0</v>
      </c>
      <c r="U307" s="346" t="s">
        <v>580</v>
      </c>
      <c r="V307" s="346" t="s">
        <v>441</v>
      </c>
      <c r="W307" s="488"/>
      <c r="X307" s="489">
        <f t="shared" si="19"/>
        <v>1.745652915</v>
      </c>
      <c r="Y307" s="489">
        <f>IF(K307="","",IF(THAM_SO!$B$7="Ưu tiên tỷ lệ trực tuyến thấp",(1-M307)*100,M307*100))</f>
        <v>0</v>
      </c>
      <c r="Z307" s="489">
        <f t="shared" si="15"/>
        <v>0</v>
      </c>
      <c r="AA307" s="489">
        <f t="shared" si="16"/>
        <v>0</v>
      </c>
      <c r="AB307" s="489">
        <f t="shared" si="17"/>
        <v>0</v>
      </c>
      <c r="AC307" s="489">
        <f>IF(K307="","",X307*THAM_SO!$B$2+Y307*THAM_SO!$B$3+Z307*THAM_SO!$B$4+AA307*THAM_SO!$B$5+AB307*THAM_SO!$B$6)</f>
        <v>0.6109785203</v>
      </c>
      <c r="AD307" s="488">
        <f t="shared" si="8"/>
        <v>435</v>
      </c>
      <c r="AE307" s="488"/>
      <c r="AF307" s="482"/>
      <c r="AG307" s="482"/>
      <c r="AH307" s="482"/>
      <c r="AI307" s="482"/>
      <c r="AJ307" s="482"/>
      <c r="AK307" s="482"/>
      <c r="AL307" s="482"/>
    </row>
    <row r="308" ht="13.5" customHeight="1">
      <c r="A308" s="482">
        <v>304.0</v>
      </c>
      <c r="B308" s="482" t="s">
        <v>63</v>
      </c>
      <c r="C308" s="482" t="s">
        <v>117</v>
      </c>
      <c r="D308" s="483">
        <v>3.0</v>
      </c>
      <c r="E308" s="492" t="s">
        <v>528</v>
      </c>
      <c r="F308" s="345" t="s">
        <v>351</v>
      </c>
      <c r="G308" s="346" t="s">
        <v>185</v>
      </c>
      <c r="H308" s="346" t="s">
        <v>63</v>
      </c>
      <c r="I308" s="346" t="s">
        <v>759</v>
      </c>
      <c r="J308" s="347" t="s">
        <v>1037</v>
      </c>
      <c r="K308" s="485">
        <v>262.0</v>
      </c>
      <c r="L308" s="485">
        <v>262.0</v>
      </c>
      <c r="M308" s="486">
        <f t="shared" si="1"/>
        <v>1</v>
      </c>
      <c r="N308" s="485">
        <v>0.0</v>
      </c>
      <c r="O308" s="487">
        <f t="shared" si="2"/>
        <v>0</v>
      </c>
      <c r="P308" s="346">
        <v>1.0</v>
      </c>
      <c r="Q308" s="346">
        <v>0.0</v>
      </c>
      <c r="R308" s="487">
        <f t="shared" si="18"/>
        <v>0</v>
      </c>
      <c r="S308" s="488"/>
      <c r="T308" s="346">
        <v>0.0</v>
      </c>
      <c r="U308" s="346" t="s">
        <v>1038</v>
      </c>
      <c r="V308" s="346" t="s">
        <v>789</v>
      </c>
      <c r="W308" s="488"/>
      <c r="X308" s="489">
        <f t="shared" si="19"/>
        <v>1.786566655</v>
      </c>
      <c r="Y308" s="489">
        <f>IF(K308="","",IF(THAM_SO!$B$7="Ưu tiên tỷ lệ trực tuyến thấp",(1-M308)*100,M308*100))</f>
        <v>0</v>
      </c>
      <c r="Z308" s="489">
        <f t="shared" si="15"/>
        <v>0</v>
      </c>
      <c r="AA308" s="489">
        <f t="shared" si="16"/>
        <v>0</v>
      </c>
      <c r="AB308" s="489">
        <f t="shared" si="17"/>
        <v>0</v>
      </c>
      <c r="AC308" s="489">
        <f>IF(K308="","",X308*THAM_SO!$B$2+Y308*THAM_SO!$B$3+Z308*THAM_SO!$B$4+AA308*THAM_SO!$B$5+AB308*THAM_SO!$B$6)</f>
        <v>0.6252983294</v>
      </c>
      <c r="AD308" s="75">
        <f t="shared" si="8"/>
        <v>434</v>
      </c>
    </row>
    <row r="309" ht="13.5" customHeight="1">
      <c r="A309" s="482">
        <v>305.0</v>
      </c>
      <c r="B309" s="482" t="s">
        <v>63</v>
      </c>
      <c r="C309" s="482" t="s">
        <v>117</v>
      </c>
      <c r="D309" s="483">
        <v>4.0</v>
      </c>
      <c r="E309" s="484" t="s">
        <v>747</v>
      </c>
      <c r="F309" s="346" t="s">
        <v>541</v>
      </c>
      <c r="G309" s="346" t="s">
        <v>185</v>
      </c>
      <c r="H309" s="346" t="s">
        <v>63</v>
      </c>
      <c r="I309" s="346" t="s">
        <v>759</v>
      </c>
      <c r="J309" s="351" t="s">
        <v>772</v>
      </c>
      <c r="K309" s="485">
        <v>322.0</v>
      </c>
      <c r="L309" s="485">
        <v>322.0</v>
      </c>
      <c r="M309" s="486">
        <f t="shared" si="1"/>
        <v>1</v>
      </c>
      <c r="N309" s="485">
        <v>0.0</v>
      </c>
      <c r="O309" s="487">
        <f t="shared" si="2"/>
        <v>0</v>
      </c>
      <c r="P309" s="346">
        <v>1.0</v>
      </c>
      <c r="Q309" s="346">
        <v>0.0</v>
      </c>
      <c r="R309" s="487">
        <f t="shared" si="18"/>
        <v>0</v>
      </c>
      <c r="S309" s="488"/>
      <c r="T309" s="346">
        <v>0.0</v>
      </c>
      <c r="U309" s="346" t="s">
        <v>580</v>
      </c>
      <c r="V309" s="346" t="s">
        <v>441</v>
      </c>
      <c r="W309" s="488"/>
      <c r="X309" s="489">
        <f t="shared" si="19"/>
        <v>2.195704057</v>
      </c>
      <c r="Y309" s="489">
        <f>IF(K309="","",IF(THAM_SO!$B$7="Ưu tiên tỷ lệ trực tuyến thấp",(1-M309)*100,M309*100))</f>
        <v>0</v>
      </c>
      <c r="Z309" s="489">
        <f t="shared" si="15"/>
        <v>0</v>
      </c>
      <c r="AA309" s="489">
        <f t="shared" si="16"/>
        <v>0</v>
      </c>
      <c r="AB309" s="489">
        <f t="shared" si="17"/>
        <v>0</v>
      </c>
      <c r="AC309" s="489">
        <f>IF(K309="","",X309*THAM_SO!$B$2+Y309*THAM_SO!$B$3+Z309*THAM_SO!$B$4+AA309*THAM_SO!$B$5+AB309*THAM_SO!$B$6)</f>
        <v>0.76849642</v>
      </c>
      <c r="AD309" s="488">
        <f t="shared" si="8"/>
        <v>427</v>
      </c>
      <c r="AE309" s="488"/>
      <c r="AF309" s="482"/>
      <c r="AG309" s="482"/>
      <c r="AH309" s="482"/>
      <c r="AI309" s="482"/>
      <c r="AJ309" s="482"/>
      <c r="AK309" s="482"/>
      <c r="AL309" s="482"/>
    </row>
    <row r="310" ht="13.5" customHeight="1">
      <c r="A310" s="482">
        <v>301.0</v>
      </c>
      <c r="B310" s="482" t="s">
        <v>63</v>
      </c>
      <c r="C310" s="482" t="s">
        <v>117</v>
      </c>
      <c r="D310" s="483">
        <v>5.0</v>
      </c>
      <c r="E310" s="492" t="s">
        <v>529</v>
      </c>
      <c r="F310" s="346" t="s">
        <v>353</v>
      </c>
      <c r="G310" s="346" t="s">
        <v>185</v>
      </c>
      <c r="H310" s="346" t="s">
        <v>63</v>
      </c>
      <c r="I310" s="346" t="s">
        <v>759</v>
      </c>
      <c r="J310" s="347" t="s">
        <v>1039</v>
      </c>
      <c r="K310" s="485">
        <v>234.0</v>
      </c>
      <c r="L310" s="485">
        <v>234.0</v>
      </c>
      <c r="M310" s="486">
        <f t="shared" si="1"/>
        <v>1</v>
      </c>
      <c r="N310" s="485">
        <v>0.0</v>
      </c>
      <c r="O310" s="487">
        <f t="shared" si="2"/>
        <v>0</v>
      </c>
      <c r="P310" s="346">
        <v>1.0</v>
      </c>
      <c r="Q310" s="346">
        <v>0.0</v>
      </c>
      <c r="R310" s="487">
        <f t="shared" si="18"/>
        <v>0</v>
      </c>
      <c r="S310" s="488"/>
      <c r="T310" s="488"/>
      <c r="U310" s="346" t="s">
        <v>580</v>
      </c>
      <c r="V310" s="346" t="s">
        <v>441</v>
      </c>
      <c r="W310" s="488"/>
      <c r="X310" s="489">
        <f t="shared" si="19"/>
        <v>1.595635868</v>
      </c>
      <c r="Y310" s="489">
        <f>IF(K310="","",IF(THAM_SO!$B$7="Ưu tiên tỷ lệ trực tuyến thấp",(1-M310)*100,M310*100))</f>
        <v>0</v>
      </c>
      <c r="Z310" s="489">
        <f t="shared" si="15"/>
        <v>0</v>
      </c>
      <c r="AA310" s="489">
        <f t="shared" si="16"/>
        <v>0</v>
      </c>
      <c r="AB310" s="489">
        <f t="shared" si="17"/>
        <v>0</v>
      </c>
      <c r="AC310" s="489">
        <f>IF(K310="","",X310*THAM_SO!$B$2+Y310*THAM_SO!$B$3+Z310*THAM_SO!$B$4+AA310*THAM_SO!$B$5+AB310*THAM_SO!$B$6)</f>
        <v>0.5584725537</v>
      </c>
      <c r="AD310" s="488">
        <f t="shared" si="8"/>
        <v>440</v>
      </c>
      <c r="AE310" s="488"/>
      <c r="AF310" s="482"/>
      <c r="AG310" s="482"/>
      <c r="AH310" s="482"/>
      <c r="AI310" s="482"/>
      <c r="AJ310" s="482"/>
      <c r="AK310" s="482"/>
      <c r="AL310" s="482"/>
    </row>
    <row r="311" ht="13.5" customHeight="1">
      <c r="A311" s="20">
        <v>306.0</v>
      </c>
      <c r="B311" s="20" t="s">
        <v>63</v>
      </c>
      <c r="C311" s="20" t="s">
        <v>118</v>
      </c>
      <c r="D311" s="67">
        <v>1.0</v>
      </c>
      <c r="E311" s="493" t="s">
        <v>512</v>
      </c>
      <c r="F311" s="494" t="s">
        <v>436</v>
      </c>
      <c r="G311" s="346" t="s">
        <v>185</v>
      </c>
      <c r="H311" s="346" t="s">
        <v>63</v>
      </c>
      <c r="I311" s="346" t="s">
        <v>759</v>
      </c>
      <c r="J311" s="347" t="s">
        <v>1040</v>
      </c>
      <c r="K311" s="485">
        <v>1740.0</v>
      </c>
      <c r="L311" s="485">
        <v>1740.0</v>
      </c>
      <c r="M311" s="486">
        <f t="shared" si="1"/>
        <v>1</v>
      </c>
      <c r="N311" s="485">
        <v>0.0</v>
      </c>
      <c r="O311" s="487">
        <f t="shared" si="2"/>
        <v>0</v>
      </c>
      <c r="P311" s="346">
        <v>1.0</v>
      </c>
      <c r="Q311" s="346">
        <v>0.0</v>
      </c>
      <c r="R311" s="487">
        <f t="shared" si="18"/>
        <v>0</v>
      </c>
      <c r="S311" s="488"/>
      <c r="T311" s="488"/>
      <c r="U311" s="346" t="s">
        <v>580</v>
      </c>
      <c r="V311" s="346" t="s">
        <v>441</v>
      </c>
      <c r="W311" s="488"/>
      <c r="X311" s="489">
        <f t="shared" si="19"/>
        <v>11.86498466</v>
      </c>
      <c r="Y311" s="489">
        <f>IF(K311="","",IF(THAM_SO!$B$7="Ưu tiên tỷ lệ trực tuyến thấp",(1-M311)*100,M311*100))</f>
        <v>0</v>
      </c>
      <c r="Z311" s="489">
        <f t="shared" si="15"/>
        <v>0</v>
      </c>
      <c r="AA311" s="489">
        <f t="shared" si="16"/>
        <v>0</v>
      </c>
      <c r="AB311" s="489">
        <f t="shared" si="17"/>
        <v>0</v>
      </c>
      <c r="AC311" s="489">
        <f>IF(K311="","",X311*THAM_SO!$B$2+Y311*THAM_SO!$B$3+Z311*THAM_SO!$B$4+AA311*THAM_SO!$B$5+AB311*THAM_SO!$B$6)</f>
        <v>4.15274463</v>
      </c>
      <c r="AD311" s="488">
        <f t="shared" si="8"/>
        <v>279</v>
      </c>
      <c r="AE311" s="488"/>
      <c r="AF311" s="78"/>
      <c r="AG311" s="78"/>
      <c r="AH311" s="78"/>
      <c r="AI311" s="78"/>
      <c r="AJ311" s="78"/>
      <c r="AK311" s="78"/>
      <c r="AL311" s="78"/>
    </row>
    <row r="312" ht="13.5" customHeight="1">
      <c r="A312" s="20">
        <v>307.0</v>
      </c>
      <c r="B312" s="20" t="s">
        <v>63</v>
      </c>
      <c r="C312" s="20" t="s">
        <v>118</v>
      </c>
      <c r="D312" s="67">
        <v>2.0</v>
      </c>
      <c r="E312" s="493" t="s">
        <v>646</v>
      </c>
      <c r="F312" s="494" t="s">
        <v>205</v>
      </c>
      <c r="G312" s="77" t="s">
        <v>464</v>
      </c>
      <c r="H312" s="346" t="s">
        <v>63</v>
      </c>
      <c r="I312" s="346" t="s">
        <v>804</v>
      </c>
      <c r="J312" s="495" t="s">
        <v>1041</v>
      </c>
      <c r="K312" s="485">
        <v>234.0</v>
      </c>
      <c r="L312" s="485">
        <v>234.0</v>
      </c>
      <c r="M312" s="486">
        <f t="shared" si="1"/>
        <v>1</v>
      </c>
      <c r="N312" s="485">
        <v>0.0</v>
      </c>
      <c r="O312" s="487">
        <f t="shared" si="2"/>
        <v>0</v>
      </c>
      <c r="P312" s="346">
        <v>1.0</v>
      </c>
      <c r="Q312" s="346">
        <v>0.0</v>
      </c>
      <c r="R312" s="487">
        <f t="shared" si="18"/>
        <v>0</v>
      </c>
      <c r="S312" s="488"/>
      <c r="T312" s="488"/>
      <c r="U312" s="346" t="s">
        <v>580</v>
      </c>
      <c r="V312" s="346" t="s">
        <v>441</v>
      </c>
      <c r="W312" s="488"/>
      <c r="X312" s="489">
        <f t="shared" si="19"/>
        <v>1.595635868</v>
      </c>
      <c r="Y312" s="489">
        <f>IF(K312="","",IF(THAM_SO!$B$7="Ưu tiên tỷ lệ trực tuyến thấp",(1-M312)*100,M312*100))</f>
        <v>0</v>
      </c>
      <c r="Z312" s="489">
        <f t="shared" si="15"/>
        <v>0</v>
      </c>
      <c r="AA312" s="489">
        <f t="shared" si="16"/>
        <v>0</v>
      </c>
      <c r="AB312" s="489">
        <f t="shared" si="17"/>
        <v>0</v>
      </c>
      <c r="AC312" s="489">
        <f>IF(K312="","",X312*THAM_SO!$B$2+Y312*THAM_SO!$B$3+Z312*THAM_SO!$B$4+AA312*THAM_SO!$B$5+AB312*THAM_SO!$B$6)</f>
        <v>0.5584725537</v>
      </c>
      <c r="AD312" s="488">
        <f t="shared" si="8"/>
        <v>440</v>
      </c>
      <c r="AE312" s="488"/>
      <c r="AF312" s="78"/>
      <c r="AG312" s="78"/>
      <c r="AH312" s="78"/>
      <c r="AI312" s="78"/>
      <c r="AJ312" s="78"/>
      <c r="AK312" s="78"/>
      <c r="AL312" s="78"/>
    </row>
    <row r="313" ht="13.5" customHeight="1">
      <c r="A313" s="20">
        <v>308.0</v>
      </c>
      <c r="B313" s="20" t="s">
        <v>63</v>
      </c>
      <c r="C313" s="20" t="s">
        <v>118</v>
      </c>
      <c r="D313" s="67">
        <v>3.0</v>
      </c>
      <c r="E313" s="493" t="s">
        <v>1042</v>
      </c>
      <c r="F313" s="496" t="s">
        <v>259</v>
      </c>
      <c r="G313" s="346" t="s">
        <v>185</v>
      </c>
      <c r="H313" s="346" t="s">
        <v>63</v>
      </c>
      <c r="I313" s="346" t="s">
        <v>806</v>
      </c>
      <c r="J313" s="347" t="s">
        <v>1043</v>
      </c>
      <c r="K313" s="485">
        <v>264.0</v>
      </c>
      <c r="L313" s="485">
        <v>264.0</v>
      </c>
      <c r="M313" s="486">
        <f t="shared" si="1"/>
        <v>1</v>
      </c>
      <c r="N313" s="485">
        <v>0.0</v>
      </c>
      <c r="O313" s="487">
        <f t="shared" si="2"/>
        <v>0</v>
      </c>
      <c r="P313" s="346">
        <v>1.0</v>
      </c>
      <c r="Q313" s="346">
        <v>0.0</v>
      </c>
      <c r="R313" s="487">
        <f t="shared" si="18"/>
        <v>0</v>
      </c>
      <c r="S313" s="488"/>
      <c r="T313" s="488"/>
      <c r="U313" s="346" t="s">
        <v>580</v>
      </c>
      <c r="V313" s="346" t="s">
        <v>441</v>
      </c>
      <c r="W313" s="488"/>
      <c r="X313" s="489">
        <f t="shared" si="19"/>
        <v>1.800204569</v>
      </c>
      <c r="Y313" s="489">
        <f>IF(K313="","",IF(THAM_SO!$B$7="Ưu tiên tỷ lệ trực tuyến thấp",(1-M313)*100,M313*100))</f>
        <v>0</v>
      </c>
      <c r="Z313" s="489">
        <f t="shared" si="15"/>
        <v>0</v>
      </c>
      <c r="AA313" s="489">
        <f t="shared" si="16"/>
        <v>0</v>
      </c>
      <c r="AB313" s="489">
        <f t="shared" si="17"/>
        <v>0</v>
      </c>
      <c r="AC313" s="489">
        <f>IF(K313="","",X313*THAM_SO!$B$2+Y313*THAM_SO!$B$3+Z313*THAM_SO!$B$4+AA313*THAM_SO!$B$5+AB313*THAM_SO!$B$6)</f>
        <v>0.630071599</v>
      </c>
      <c r="AD313" s="488">
        <f t="shared" si="8"/>
        <v>433</v>
      </c>
      <c r="AE313" s="488"/>
      <c r="AF313" s="78"/>
      <c r="AG313" s="78"/>
      <c r="AH313" s="78"/>
      <c r="AI313" s="78"/>
      <c r="AJ313" s="78"/>
      <c r="AK313" s="78"/>
      <c r="AL313" s="78"/>
    </row>
    <row r="314" ht="13.5" customHeight="1">
      <c r="A314" s="20">
        <v>309.0</v>
      </c>
      <c r="B314" s="20" t="s">
        <v>63</v>
      </c>
      <c r="C314" s="20" t="s">
        <v>118</v>
      </c>
      <c r="D314" s="67">
        <v>4.0</v>
      </c>
      <c r="E314" s="497" t="s">
        <v>1044</v>
      </c>
      <c r="F314" s="498" t="s">
        <v>469</v>
      </c>
      <c r="G314" s="346" t="s">
        <v>236</v>
      </c>
      <c r="H314" s="346" t="s">
        <v>63</v>
      </c>
      <c r="I314" s="346" t="s">
        <v>809</v>
      </c>
      <c r="J314" s="347" t="s">
        <v>1045</v>
      </c>
      <c r="K314" s="485">
        <v>98.0</v>
      </c>
      <c r="L314" s="485">
        <v>74.0</v>
      </c>
      <c r="M314" s="486">
        <f t="shared" si="1"/>
        <v>0.7551020408</v>
      </c>
      <c r="N314" s="485">
        <v>0.0</v>
      </c>
      <c r="O314" s="487">
        <f t="shared" si="2"/>
        <v>0</v>
      </c>
      <c r="P314" s="346">
        <v>1.0</v>
      </c>
      <c r="Q314" s="346">
        <v>0.0</v>
      </c>
      <c r="R314" s="487">
        <f t="shared" si="18"/>
        <v>0</v>
      </c>
      <c r="S314" s="488"/>
      <c r="T314" s="488"/>
      <c r="U314" s="346" t="s">
        <v>580</v>
      </c>
      <c r="V314" s="346" t="s">
        <v>1046</v>
      </c>
      <c r="W314" s="488"/>
      <c r="X314" s="489">
        <f t="shared" si="19"/>
        <v>0.6682577566</v>
      </c>
      <c r="Y314" s="489">
        <f>IF(K314="","",IF(THAM_SO!$B$7="Ưu tiên tỷ lệ trực tuyến thấp",(1-M314)*100,M314*100))</f>
        <v>24.48979592</v>
      </c>
      <c r="Z314" s="489">
        <f t="shared" si="15"/>
        <v>0</v>
      </c>
      <c r="AA314" s="489">
        <f t="shared" si="16"/>
        <v>0</v>
      </c>
      <c r="AB314" s="489">
        <f t="shared" si="17"/>
        <v>0</v>
      </c>
      <c r="AC314" s="489">
        <f>IF(K314="","",X314*THAM_SO!$B$2+Y314*THAM_SO!$B$3+Z314*THAM_SO!$B$4+AA314*THAM_SO!$B$5+AB314*THAM_SO!$B$6)</f>
        <v>3.907359603</v>
      </c>
      <c r="AD314" s="488">
        <f t="shared" si="8"/>
        <v>283</v>
      </c>
      <c r="AE314" s="488"/>
      <c r="AF314" s="78"/>
      <c r="AG314" s="78"/>
      <c r="AH314" s="78"/>
      <c r="AI314" s="78"/>
      <c r="AJ314" s="78"/>
      <c r="AK314" s="78"/>
      <c r="AL314" s="78"/>
    </row>
    <row r="315" ht="13.5" customHeight="1">
      <c r="A315" s="20">
        <v>310.0</v>
      </c>
      <c r="B315" s="20" t="s">
        <v>63</v>
      </c>
      <c r="C315" s="20" t="s">
        <v>118</v>
      </c>
      <c r="D315" s="67">
        <v>5.0</v>
      </c>
      <c r="E315" s="499" t="s">
        <v>624</v>
      </c>
      <c r="F315" s="142" t="s">
        <v>471</v>
      </c>
      <c r="G315" s="346" t="s">
        <v>185</v>
      </c>
      <c r="H315" s="346" t="s">
        <v>63</v>
      </c>
      <c r="I315" s="346" t="s">
        <v>811</v>
      </c>
      <c r="J315" s="347" t="s">
        <v>1047</v>
      </c>
      <c r="K315" s="485">
        <v>1408.0</v>
      </c>
      <c r="L315" s="485">
        <v>1408.0</v>
      </c>
      <c r="M315" s="486">
        <f t="shared" si="1"/>
        <v>1</v>
      </c>
      <c r="N315" s="485">
        <v>0.0</v>
      </c>
      <c r="O315" s="487">
        <f t="shared" si="2"/>
        <v>0</v>
      </c>
      <c r="P315" s="346">
        <v>1.0</v>
      </c>
      <c r="Q315" s="346">
        <v>0.0</v>
      </c>
      <c r="R315" s="487">
        <f t="shared" si="18"/>
        <v>0</v>
      </c>
      <c r="S315" s="488"/>
      <c r="T315" s="488"/>
      <c r="U315" s="346" t="s">
        <v>580</v>
      </c>
      <c r="V315" s="346" t="s">
        <v>1046</v>
      </c>
      <c r="W315" s="488"/>
      <c r="X315" s="489">
        <f t="shared" si="19"/>
        <v>9.601091033</v>
      </c>
      <c r="Y315" s="489">
        <f>IF(K315="","",IF(THAM_SO!$B$7="Ưu tiên tỷ lệ trực tuyến thấp",(1-M315)*100,M315*100))</f>
        <v>0</v>
      </c>
      <c r="Z315" s="489">
        <f t="shared" si="15"/>
        <v>0</v>
      </c>
      <c r="AA315" s="489">
        <f t="shared" si="16"/>
        <v>0</v>
      </c>
      <c r="AB315" s="489">
        <f t="shared" si="17"/>
        <v>0</v>
      </c>
      <c r="AC315" s="489">
        <f>IF(K315="","",X315*THAM_SO!$B$2+Y315*THAM_SO!$B$3+Z315*THAM_SO!$B$4+AA315*THAM_SO!$B$5+AB315*THAM_SO!$B$6)</f>
        <v>3.360381862</v>
      </c>
      <c r="AD315" s="488">
        <f t="shared" si="8"/>
        <v>299</v>
      </c>
      <c r="AE315" s="488"/>
      <c r="AF315" s="78"/>
      <c r="AG315" s="78"/>
      <c r="AH315" s="78"/>
      <c r="AI315" s="78"/>
      <c r="AJ315" s="78"/>
      <c r="AK315" s="78"/>
      <c r="AL315" s="78"/>
    </row>
    <row r="316" ht="13.5" customHeight="1">
      <c r="A316" s="20">
        <v>311.0</v>
      </c>
      <c r="B316" s="20" t="s">
        <v>63</v>
      </c>
      <c r="C316" s="20" t="s">
        <v>119</v>
      </c>
      <c r="D316" s="67">
        <v>1.0</v>
      </c>
      <c r="E316" s="493" t="s">
        <v>512</v>
      </c>
      <c r="F316" s="494" t="s">
        <v>436</v>
      </c>
      <c r="G316" s="346" t="s">
        <v>243</v>
      </c>
      <c r="H316" s="346" t="s">
        <v>63</v>
      </c>
      <c r="I316" s="346" t="s">
        <v>759</v>
      </c>
      <c r="J316" s="347" t="s">
        <v>1048</v>
      </c>
      <c r="K316" s="374">
        <v>3456.0</v>
      </c>
      <c r="L316" s="374">
        <v>3456.0</v>
      </c>
      <c r="M316" s="500">
        <v>1.0</v>
      </c>
      <c r="N316" s="374">
        <v>0.0</v>
      </c>
      <c r="O316" s="72">
        <f t="shared" si="2"/>
        <v>0</v>
      </c>
      <c r="P316" s="374">
        <v>1.0</v>
      </c>
      <c r="T316" s="374">
        <v>1.0</v>
      </c>
      <c r="U316" s="220" t="s">
        <v>761</v>
      </c>
      <c r="V316" s="220" t="s">
        <v>1049</v>
      </c>
      <c r="AE316" s="76"/>
      <c r="AF316" s="78"/>
      <c r="AG316" s="78"/>
      <c r="AH316" s="78"/>
      <c r="AI316" s="78"/>
      <c r="AJ316" s="78"/>
      <c r="AK316" s="78"/>
      <c r="AL316" s="78"/>
    </row>
    <row r="317" ht="13.5" customHeight="1">
      <c r="A317" s="20">
        <v>312.0</v>
      </c>
      <c r="B317" s="20" t="s">
        <v>63</v>
      </c>
      <c r="C317" s="20" t="s">
        <v>119</v>
      </c>
      <c r="D317" s="67">
        <v>2.0</v>
      </c>
      <c r="E317" s="501" t="s">
        <v>536</v>
      </c>
      <c r="F317" s="491" t="s">
        <v>537</v>
      </c>
      <c r="G317" s="346" t="s">
        <v>185</v>
      </c>
      <c r="H317" s="346" t="s">
        <v>63</v>
      </c>
      <c r="I317" s="346" t="s">
        <v>759</v>
      </c>
      <c r="J317" s="347" t="s">
        <v>1050</v>
      </c>
      <c r="K317" s="70">
        <v>2150.0</v>
      </c>
      <c r="L317" s="70">
        <v>2150.0</v>
      </c>
      <c r="M317" s="502">
        <v>1.0</v>
      </c>
      <c r="N317" s="70">
        <v>0.0</v>
      </c>
      <c r="O317" s="72">
        <f t="shared" si="2"/>
        <v>0</v>
      </c>
      <c r="P317" s="374">
        <v>1.0</v>
      </c>
      <c r="Q317" s="76"/>
      <c r="R317" s="72">
        <f t="shared" ref="R317:R380" si="20">IFERROR(Q317/P317,0)</f>
        <v>0</v>
      </c>
      <c r="S317" s="76"/>
      <c r="T317" s="69">
        <v>1.0</v>
      </c>
      <c r="U317" s="76"/>
      <c r="V317" s="76"/>
      <c r="W317" s="76"/>
      <c r="X317" s="73">
        <f t="shared" ref="X317:X360" si="21">IF(K317="","",IFERROR(MIN(100,K317/MAX($K$6:$K$590)*100),0))</f>
        <v>14.6607569</v>
      </c>
      <c r="Y317" s="73">
        <f>IF(K317="","",IF(THAM_SO!$B$7="Ưu tiên tỷ lệ trực tuyến thấp",(1-M317)*100,M317*100))</f>
        <v>0</v>
      </c>
      <c r="Z317" s="73">
        <f t="shared" ref="Z317:Z360" si="22">IF(K317="","",R317*100)</f>
        <v>0</v>
      </c>
      <c r="AA317" s="73">
        <f t="shared" ref="AA317:AA360" si="23">IF(K317="","",O317*100)</f>
        <v>0</v>
      </c>
      <c r="AB317" s="73">
        <f t="shared" ref="AB317:AB360" si="24">IF(K317="","",IFERROR(T317/5*100,0))</f>
        <v>20</v>
      </c>
      <c r="AC317" s="73">
        <f>IF(K317="","",X317*THAM_SO!$B$2+Y317*THAM_SO!$B$3+Z317*THAM_SO!$B$4+AA317*THAM_SO!$B$5+AB317*THAM_SO!$B$6)</f>
        <v>7.131264916</v>
      </c>
      <c r="AD317" s="75">
        <f t="shared" ref="AD317:AD360" si="25">IF(AC317="","",COUNTIF($AC$6:$AC$590,"&gt;"&amp;AC317)+1)</f>
        <v>214</v>
      </c>
      <c r="AE317" s="76"/>
      <c r="AF317" s="78"/>
      <c r="AG317" s="78"/>
      <c r="AH317" s="78"/>
      <c r="AI317" s="78"/>
      <c r="AJ317" s="78"/>
      <c r="AK317" s="78"/>
      <c r="AL317" s="78"/>
    </row>
    <row r="318" ht="13.5" customHeight="1">
      <c r="A318" s="20">
        <v>313.0</v>
      </c>
      <c r="B318" s="20" t="s">
        <v>63</v>
      </c>
      <c r="C318" s="20" t="s">
        <v>119</v>
      </c>
      <c r="D318" s="67">
        <v>3.0</v>
      </c>
      <c r="E318" s="501" t="s">
        <v>539</v>
      </c>
      <c r="F318" s="346" t="s">
        <v>541</v>
      </c>
      <c r="G318" s="346" t="s">
        <v>185</v>
      </c>
      <c r="H318" s="346" t="s">
        <v>63</v>
      </c>
      <c r="I318" s="346" t="s">
        <v>759</v>
      </c>
      <c r="J318" s="347" t="s">
        <v>1051</v>
      </c>
      <c r="K318" s="70">
        <v>289.0</v>
      </c>
      <c r="L318" s="70">
        <v>289.0</v>
      </c>
      <c r="M318" s="71">
        <f>IFERROR(L318/K318,0)</f>
        <v>1</v>
      </c>
      <c r="N318" s="70">
        <v>0.0</v>
      </c>
      <c r="O318" s="72">
        <f t="shared" si="2"/>
        <v>0</v>
      </c>
      <c r="P318" s="374">
        <v>1.0</v>
      </c>
      <c r="Q318" s="76"/>
      <c r="R318" s="72">
        <f t="shared" si="20"/>
        <v>0</v>
      </c>
      <c r="S318" s="76"/>
      <c r="T318" s="69">
        <v>1.0</v>
      </c>
      <c r="U318" s="220" t="s">
        <v>761</v>
      </c>
      <c r="V318" s="220" t="s">
        <v>1049</v>
      </c>
      <c r="W318" s="76"/>
      <c r="X318" s="73">
        <f t="shared" si="21"/>
        <v>1.970678486</v>
      </c>
      <c r="Y318" s="73">
        <f>IF(K318="","",IF(THAM_SO!$B$7="Ưu tiên tỷ lệ trực tuyến thấp",(1-M318)*100,M318*100))</f>
        <v>0</v>
      </c>
      <c r="Z318" s="73">
        <f t="shared" si="22"/>
        <v>0</v>
      </c>
      <c r="AA318" s="73">
        <f t="shared" si="23"/>
        <v>0</v>
      </c>
      <c r="AB318" s="73">
        <f t="shared" si="24"/>
        <v>20</v>
      </c>
      <c r="AC318" s="73">
        <f>IF(K318="","",X318*THAM_SO!$B$2+Y318*THAM_SO!$B$3+Z318*THAM_SO!$B$4+AA318*THAM_SO!$B$5+AB318*THAM_SO!$B$6)</f>
        <v>2.68973747</v>
      </c>
      <c r="AD318" s="75">
        <f t="shared" si="25"/>
        <v>344</v>
      </c>
      <c r="AE318" s="76"/>
      <c r="AF318" s="78"/>
      <c r="AG318" s="78"/>
      <c r="AH318" s="78"/>
      <c r="AI318" s="78"/>
      <c r="AJ318" s="78"/>
      <c r="AK318" s="78"/>
      <c r="AL318" s="78"/>
    </row>
    <row r="319" ht="13.5" customHeight="1">
      <c r="A319" s="20">
        <v>314.0</v>
      </c>
      <c r="B319" s="20" t="s">
        <v>63</v>
      </c>
      <c r="C319" s="20" t="s">
        <v>119</v>
      </c>
      <c r="D319" s="67">
        <v>4.0</v>
      </c>
      <c r="E319" s="442" t="s">
        <v>543</v>
      </c>
      <c r="F319" s="443" t="s">
        <v>215</v>
      </c>
      <c r="G319" s="443" t="s">
        <v>206</v>
      </c>
      <c r="H319" s="346" t="s">
        <v>63</v>
      </c>
      <c r="I319" s="346" t="s">
        <v>759</v>
      </c>
      <c r="J319" s="347" t="s">
        <v>1052</v>
      </c>
      <c r="K319" s="70">
        <v>291.0</v>
      </c>
      <c r="L319" s="70">
        <v>291.0</v>
      </c>
      <c r="M319" s="502">
        <v>1.0</v>
      </c>
      <c r="N319" s="70">
        <v>0.0</v>
      </c>
      <c r="O319" s="72">
        <f t="shared" si="2"/>
        <v>0</v>
      </c>
      <c r="P319" s="374">
        <v>1.0</v>
      </c>
      <c r="Q319" s="76"/>
      <c r="R319" s="72">
        <f t="shared" si="20"/>
        <v>0</v>
      </c>
      <c r="S319" s="76"/>
      <c r="T319" s="69">
        <v>1.0</v>
      </c>
      <c r="U319" s="220"/>
      <c r="V319" s="76"/>
      <c r="W319" s="76"/>
      <c r="X319" s="73">
        <f t="shared" si="21"/>
        <v>1.9843164</v>
      </c>
      <c r="Y319" s="73">
        <f>IF(K319="","",IF(THAM_SO!$B$7="Ưu tiên tỷ lệ trực tuyến thấp",(1-M319)*100,M319*100))</f>
        <v>0</v>
      </c>
      <c r="Z319" s="73">
        <f t="shared" si="22"/>
        <v>0</v>
      </c>
      <c r="AA319" s="73">
        <f t="shared" si="23"/>
        <v>0</v>
      </c>
      <c r="AB319" s="73">
        <f t="shared" si="24"/>
        <v>20</v>
      </c>
      <c r="AC319" s="73">
        <f>IF(K319="","",X319*THAM_SO!$B$2+Y319*THAM_SO!$B$3+Z319*THAM_SO!$B$4+AA319*THAM_SO!$B$5+AB319*THAM_SO!$B$6)</f>
        <v>2.69451074</v>
      </c>
      <c r="AD319" s="75">
        <f t="shared" si="25"/>
        <v>343</v>
      </c>
      <c r="AE319" s="76"/>
      <c r="AF319" s="78"/>
      <c r="AG319" s="78"/>
      <c r="AH319" s="78"/>
      <c r="AI319" s="78"/>
      <c r="AJ319" s="78"/>
      <c r="AK319" s="78"/>
      <c r="AL319" s="78"/>
    </row>
    <row r="320" ht="13.5" customHeight="1">
      <c r="A320" s="20">
        <v>315.0</v>
      </c>
      <c r="B320" s="20" t="s">
        <v>63</v>
      </c>
      <c r="C320" s="20" t="s">
        <v>119</v>
      </c>
      <c r="D320" s="67">
        <v>5.0</v>
      </c>
      <c r="E320" s="480" t="s">
        <v>544</v>
      </c>
      <c r="F320" s="503" t="s">
        <v>443</v>
      </c>
      <c r="G320" s="346" t="s">
        <v>243</v>
      </c>
      <c r="H320" s="346" t="s">
        <v>63</v>
      </c>
      <c r="I320" s="346" t="s">
        <v>759</v>
      </c>
      <c r="J320" s="347" t="s">
        <v>1053</v>
      </c>
      <c r="K320" s="70">
        <v>366.0</v>
      </c>
      <c r="L320" s="70">
        <v>366.0</v>
      </c>
      <c r="M320" s="502">
        <v>1.0</v>
      </c>
      <c r="N320" s="70">
        <v>0.0</v>
      </c>
      <c r="O320" s="72">
        <f t="shared" si="2"/>
        <v>0</v>
      </c>
      <c r="P320" s="374">
        <v>1.0</v>
      </c>
      <c r="Q320" s="76"/>
      <c r="R320" s="72">
        <f t="shared" si="20"/>
        <v>0</v>
      </c>
      <c r="S320" s="76"/>
      <c r="T320" s="69">
        <v>1.0</v>
      </c>
      <c r="U320" s="220" t="s">
        <v>761</v>
      </c>
      <c r="V320" s="220" t="s">
        <v>1049</v>
      </c>
      <c r="W320" s="76"/>
      <c r="X320" s="73">
        <f t="shared" si="21"/>
        <v>2.495738152</v>
      </c>
      <c r="Y320" s="73">
        <f>IF(K320="","",IF(THAM_SO!$B$7="Ưu tiên tỷ lệ trực tuyến thấp",(1-M320)*100,M320*100))</f>
        <v>0</v>
      </c>
      <c r="Z320" s="73">
        <f t="shared" si="22"/>
        <v>0</v>
      </c>
      <c r="AA320" s="73">
        <f t="shared" si="23"/>
        <v>0</v>
      </c>
      <c r="AB320" s="73">
        <f t="shared" si="24"/>
        <v>20</v>
      </c>
      <c r="AC320" s="73">
        <f>IF(K320="","",X320*THAM_SO!$B$2+Y320*THAM_SO!$B$3+Z320*THAM_SO!$B$4+AA320*THAM_SO!$B$5+AB320*THAM_SO!$B$6)</f>
        <v>2.873508353</v>
      </c>
      <c r="AD320" s="75">
        <f t="shared" si="25"/>
        <v>330</v>
      </c>
      <c r="AE320" s="76"/>
      <c r="AF320" s="78"/>
      <c r="AG320" s="78"/>
      <c r="AH320" s="78"/>
      <c r="AI320" s="78"/>
      <c r="AJ320" s="78"/>
      <c r="AK320" s="78"/>
      <c r="AL320" s="78"/>
    </row>
    <row r="321" ht="13.5" customHeight="1">
      <c r="A321" s="504">
        <v>316.0</v>
      </c>
      <c r="B321" s="504" t="s">
        <v>63</v>
      </c>
      <c r="C321" s="504" t="s">
        <v>120</v>
      </c>
      <c r="D321" s="505">
        <v>1.0</v>
      </c>
      <c r="E321" s="480" t="s">
        <v>544</v>
      </c>
      <c r="F321" s="503" t="s">
        <v>443</v>
      </c>
      <c r="G321" s="220" t="s">
        <v>243</v>
      </c>
      <c r="H321" s="220" t="s">
        <v>63</v>
      </c>
      <c r="I321" s="220" t="s">
        <v>1054</v>
      </c>
      <c r="J321" s="506" t="s">
        <v>807</v>
      </c>
      <c r="K321" s="507">
        <v>923.0</v>
      </c>
      <c r="L321" s="507">
        <v>923.0</v>
      </c>
      <c r="M321" s="508">
        <f t="shared" ref="M321:M372" si="26">IFERROR(L321/K321,0)</f>
        <v>1</v>
      </c>
      <c r="N321" s="507">
        <v>0.0</v>
      </c>
      <c r="O321" s="509">
        <f t="shared" si="2"/>
        <v>0</v>
      </c>
      <c r="P321" s="220">
        <v>1.0</v>
      </c>
      <c r="Q321" s="220" t="s">
        <v>545</v>
      </c>
      <c r="R321" s="509">
        <f t="shared" si="20"/>
        <v>0</v>
      </c>
      <c r="S321" s="220" t="s">
        <v>545</v>
      </c>
      <c r="T321" s="220">
        <v>1.0</v>
      </c>
      <c r="U321" s="220" t="s">
        <v>761</v>
      </c>
      <c r="V321" s="220" t="s">
        <v>1049</v>
      </c>
      <c r="W321" s="220" t="s">
        <v>1055</v>
      </c>
      <c r="X321" s="510">
        <f t="shared" si="21"/>
        <v>6.293897034</v>
      </c>
      <c r="Y321" s="510">
        <f>IF(K321="","",IF(THAM_SO!$B$7="Ưu tiên tỷ lệ trực tuyến thấp",(1-M321)*100,M321*100))</f>
        <v>0</v>
      </c>
      <c r="Z321" s="510">
        <f t="shared" si="22"/>
        <v>0</v>
      </c>
      <c r="AA321" s="510">
        <f t="shared" si="23"/>
        <v>0</v>
      </c>
      <c r="AB321" s="510">
        <f t="shared" si="24"/>
        <v>20</v>
      </c>
      <c r="AC321" s="510">
        <f>IF(K321="","",X321*THAM_SO!$B$2+Y321*THAM_SO!$B$3+Z321*THAM_SO!$B$4+AA321*THAM_SO!$B$5+AB321*THAM_SO!$B$6)</f>
        <v>4.202863962</v>
      </c>
      <c r="AD321" s="511">
        <f t="shared" si="25"/>
        <v>275</v>
      </c>
      <c r="AE321" s="512"/>
      <c r="AF321" s="513"/>
      <c r="AG321" s="513"/>
      <c r="AH321" s="513"/>
      <c r="AI321" s="513"/>
      <c r="AJ321" s="513"/>
      <c r="AK321" s="513"/>
      <c r="AL321" s="513"/>
    </row>
    <row r="322" ht="13.5" customHeight="1">
      <c r="A322" s="504">
        <v>317.0</v>
      </c>
      <c r="B322" s="504" t="s">
        <v>63</v>
      </c>
      <c r="C322" s="504" t="s">
        <v>120</v>
      </c>
      <c r="D322" s="505">
        <v>2.0</v>
      </c>
      <c r="E322" s="480" t="s">
        <v>512</v>
      </c>
      <c r="F322" s="481" t="s">
        <v>331</v>
      </c>
      <c r="G322" s="220" t="s">
        <v>243</v>
      </c>
      <c r="H322" s="220" t="s">
        <v>63</v>
      </c>
      <c r="I322" s="220" t="s">
        <v>1054</v>
      </c>
      <c r="J322" s="506" t="s">
        <v>807</v>
      </c>
      <c r="K322" s="507">
        <v>3423.0</v>
      </c>
      <c r="L322" s="507">
        <v>3423.0</v>
      </c>
      <c r="M322" s="508">
        <f t="shared" si="26"/>
        <v>1</v>
      </c>
      <c r="N322" s="507">
        <v>0.0</v>
      </c>
      <c r="O322" s="509">
        <f t="shared" si="2"/>
        <v>0</v>
      </c>
      <c r="P322" s="220">
        <v>1.0</v>
      </c>
      <c r="Q322" s="220" t="s">
        <v>545</v>
      </c>
      <c r="R322" s="509">
        <f t="shared" si="20"/>
        <v>0</v>
      </c>
      <c r="S322" s="220" t="s">
        <v>545</v>
      </c>
      <c r="T322" s="220">
        <v>1.0</v>
      </c>
      <c r="U322" s="220" t="s">
        <v>761</v>
      </c>
      <c r="V322" s="220" t="s">
        <v>1049</v>
      </c>
      <c r="W322" s="220" t="s">
        <v>1055</v>
      </c>
      <c r="X322" s="510">
        <f t="shared" si="21"/>
        <v>23.34128878</v>
      </c>
      <c r="Y322" s="510">
        <f>IF(K322="","",IF(THAM_SO!$B$7="Ưu tiên tỷ lệ trực tuyến thấp",(1-M322)*100,M322*100))</f>
        <v>0</v>
      </c>
      <c r="Z322" s="510">
        <f t="shared" si="22"/>
        <v>0</v>
      </c>
      <c r="AA322" s="510">
        <f t="shared" si="23"/>
        <v>0</v>
      </c>
      <c r="AB322" s="510">
        <f t="shared" si="24"/>
        <v>20</v>
      </c>
      <c r="AC322" s="510">
        <f>IF(K322="","",X322*THAM_SO!$B$2+Y322*THAM_SO!$B$3+Z322*THAM_SO!$B$4+AA322*THAM_SO!$B$5+AB322*THAM_SO!$B$6)</f>
        <v>10.16945107</v>
      </c>
      <c r="AD322" s="511">
        <f t="shared" si="25"/>
        <v>181</v>
      </c>
      <c r="AE322" s="512"/>
      <c r="AF322" s="513"/>
      <c r="AG322" s="513"/>
      <c r="AH322" s="513"/>
      <c r="AI322" s="513"/>
      <c r="AJ322" s="513"/>
      <c r="AK322" s="513"/>
      <c r="AL322" s="513"/>
    </row>
    <row r="323" ht="13.5" customHeight="1">
      <c r="A323" s="504">
        <v>318.0</v>
      </c>
      <c r="B323" s="504" t="s">
        <v>63</v>
      </c>
      <c r="C323" s="504" t="s">
        <v>120</v>
      </c>
      <c r="D323" s="505">
        <v>3.0</v>
      </c>
      <c r="E323" s="480" t="s">
        <v>528</v>
      </c>
      <c r="F323" s="481" t="s">
        <v>351</v>
      </c>
      <c r="G323" s="220" t="s">
        <v>185</v>
      </c>
      <c r="H323" s="220" t="s">
        <v>63</v>
      </c>
      <c r="I323" s="220" t="s">
        <v>1054</v>
      </c>
      <c r="J323" s="506" t="s">
        <v>807</v>
      </c>
      <c r="K323" s="507">
        <v>496.0</v>
      </c>
      <c r="L323" s="507">
        <v>496.0</v>
      </c>
      <c r="M323" s="508">
        <f t="shared" si="26"/>
        <v>1</v>
      </c>
      <c r="N323" s="507">
        <v>0.0</v>
      </c>
      <c r="O323" s="509">
        <f t="shared" si="2"/>
        <v>0</v>
      </c>
      <c r="P323" s="220">
        <v>1.0</v>
      </c>
      <c r="Q323" s="220" t="s">
        <v>545</v>
      </c>
      <c r="R323" s="509">
        <f t="shared" si="20"/>
        <v>0</v>
      </c>
      <c r="S323" s="220" t="s">
        <v>545</v>
      </c>
      <c r="T323" s="220">
        <v>1.0</v>
      </c>
      <c r="U323" s="220" t="s">
        <v>761</v>
      </c>
      <c r="V323" s="220" t="s">
        <v>1049</v>
      </c>
      <c r="W323" s="220" t="s">
        <v>1055</v>
      </c>
      <c r="X323" s="510">
        <f t="shared" si="21"/>
        <v>3.382202523</v>
      </c>
      <c r="Y323" s="510">
        <f>IF(K323="","",IF(THAM_SO!$B$7="Ưu tiên tỷ lệ trực tuyến thấp",(1-M323)*100,M323*100))</f>
        <v>0</v>
      </c>
      <c r="Z323" s="510">
        <f t="shared" si="22"/>
        <v>0</v>
      </c>
      <c r="AA323" s="510">
        <f t="shared" si="23"/>
        <v>0</v>
      </c>
      <c r="AB323" s="510">
        <f t="shared" si="24"/>
        <v>20</v>
      </c>
      <c r="AC323" s="510">
        <f>IF(K323="","",X323*THAM_SO!$B$2+Y323*THAM_SO!$B$3+Z323*THAM_SO!$B$4+AA323*THAM_SO!$B$5+AB323*THAM_SO!$B$6)</f>
        <v>3.183770883</v>
      </c>
      <c r="AD323" s="511">
        <f t="shared" si="25"/>
        <v>309</v>
      </c>
      <c r="AE323" s="512"/>
      <c r="AF323" s="513"/>
      <c r="AG323" s="513"/>
      <c r="AH323" s="513"/>
      <c r="AI323" s="513"/>
      <c r="AJ323" s="513"/>
      <c r="AK323" s="513"/>
      <c r="AL323" s="513"/>
    </row>
    <row r="324" ht="13.5" customHeight="1">
      <c r="A324" s="504">
        <v>319.0</v>
      </c>
      <c r="B324" s="504" t="s">
        <v>63</v>
      </c>
      <c r="C324" s="504" t="s">
        <v>120</v>
      </c>
      <c r="D324" s="505">
        <v>4.0</v>
      </c>
      <c r="E324" s="514" t="s">
        <v>747</v>
      </c>
      <c r="F324" s="515" t="s">
        <v>541</v>
      </c>
      <c r="G324" s="220" t="s">
        <v>185</v>
      </c>
      <c r="H324" s="220" t="s">
        <v>63</v>
      </c>
      <c r="I324" s="220" t="s">
        <v>1054</v>
      </c>
      <c r="J324" s="506" t="s">
        <v>772</v>
      </c>
      <c r="K324" s="507">
        <v>372.0</v>
      </c>
      <c r="L324" s="507">
        <v>372.0</v>
      </c>
      <c r="M324" s="508">
        <f t="shared" si="26"/>
        <v>1</v>
      </c>
      <c r="N324" s="507">
        <v>0.0</v>
      </c>
      <c r="O324" s="509">
        <f t="shared" si="2"/>
        <v>0</v>
      </c>
      <c r="P324" s="220">
        <v>1.0</v>
      </c>
      <c r="Q324" s="220" t="s">
        <v>545</v>
      </c>
      <c r="R324" s="509">
        <f t="shared" si="20"/>
        <v>0</v>
      </c>
      <c r="S324" s="220" t="s">
        <v>545</v>
      </c>
      <c r="T324" s="220">
        <v>1.0</v>
      </c>
      <c r="U324" s="220" t="s">
        <v>761</v>
      </c>
      <c r="V324" s="220" t="s">
        <v>1049</v>
      </c>
      <c r="W324" s="220" t="s">
        <v>1055</v>
      </c>
      <c r="X324" s="510">
        <f t="shared" si="21"/>
        <v>2.536651892</v>
      </c>
      <c r="Y324" s="510">
        <f>IF(K324="","",IF(THAM_SO!$B$7="Ưu tiên tỷ lệ trực tuyến thấp",(1-M324)*100,M324*100))</f>
        <v>0</v>
      </c>
      <c r="Z324" s="510">
        <f t="shared" si="22"/>
        <v>0</v>
      </c>
      <c r="AA324" s="510">
        <f t="shared" si="23"/>
        <v>0</v>
      </c>
      <c r="AB324" s="510">
        <f t="shared" si="24"/>
        <v>20</v>
      </c>
      <c r="AC324" s="510">
        <f>IF(K324="","",X324*THAM_SO!$B$2+Y324*THAM_SO!$B$3+Z324*THAM_SO!$B$4+AA324*THAM_SO!$B$5+AB324*THAM_SO!$B$6)</f>
        <v>2.887828162</v>
      </c>
      <c r="AD324" s="511">
        <f t="shared" si="25"/>
        <v>327</v>
      </c>
      <c r="AE324" s="512"/>
      <c r="AF324" s="513"/>
      <c r="AG324" s="513"/>
      <c r="AH324" s="513"/>
      <c r="AI324" s="513"/>
      <c r="AJ324" s="513"/>
      <c r="AK324" s="513"/>
      <c r="AL324" s="513"/>
    </row>
    <row r="325" ht="13.5" customHeight="1">
      <c r="A325" s="504">
        <v>320.0</v>
      </c>
      <c r="B325" s="504" t="s">
        <v>63</v>
      </c>
      <c r="C325" s="504" t="s">
        <v>120</v>
      </c>
      <c r="D325" s="505">
        <v>5.0</v>
      </c>
      <c r="E325" s="478" t="s">
        <v>513</v>
      </c>
      <c r="F325" s="516" t="s">
        <v>650</v>
      </c>
      <c r="G325" s="220" t="s">
        <v>185</v>
      </c>
      <c r="H325" s="220" t="s">
        <v>63</v>
      </c>
      <c r="I325" s="220" t="s">
        <v>1054</v>
      </c>
      <c r="J325" s="506" t="s">
        <v>807</v>
      </c>
      <c r="K325" s="507">
        <v>552.0</v>
      </c>
      <c r="L325" s="507">
        <v>552.0</v>
      </c>
      <c r="M325" s="508">
        <f t="shared" si="26"/>
        <v>1</v>
      </c>
      <c r="N325" s="507">
        <v>0.0</v>
      </c>
      <c r="O325" s="509">
        <f t="shared" si="2"/>
        <v>0</v>
      </c>
      <c r="P325" s="220">
        <v>1.0</v>
      </c>
      <c r="Q325" s="220" t="s">
        <v>545</v>
      </c>
      <c r="R325" s="509">
        <f t="shared" si="20"/>
        <v>0</v>
      </c>
      <c r="S325" s="220" t="s">
        <v>545</v>
      </c>
      <c r="T325" s="220">
        <v>1.0</v>
      </c>
      <c r="U325" s="220" t="s">
        <v>761</v>
      </c>
      <c r="V325" s="220" t="s">
        <v>1049</v>
      </c>
      <c r="W325" s="220" t="s">
        <v>1055</v>
      </c>
      <c r="X325" s="510">
        <f t="shared" si="21"/>
        <v>3.764064098</v>
      </c>
      <c r="Y325" s="510">
        <f>IF(K325="","",IF(THAM_SO!$B$7="Ưu tiên tỷ lệ trực tuyến thấp",(1-M325)*100,M325*100))</f>
        <v>0</v>
      </c>
      <c r="Z325" s="510">
        <f t="shared" si="22"/>
        <v>0</v>
      </c>
      <c r="AA325" s="510">
        <f t="shared" si="23"/>
        <v>0</v>
      </c>
      <c r="AB325" s="510">
        <f t="shared" si="24"/>
        <v>20</v>
      </c>
      <c r="AC325" s="510">
        <f>IF(K325="","",X325*THAM_SO!$B$2+Y325*THAM_SO!$B$3+Z325*THAM_SO!$B$4+AA325*THAM_SO!$B$5+AB325*THAM_SO!$B$6)</f>
        <v>3.317422434</v>
      </c>
      <c r="AD325" s="511">
        <f t="shared" si="25"/>
        <v>302</v>
      </c>
      <c r="AE325" s="512"/>
      <c r="AF325" s="513"/>
      <c r="AG325" s="513"/>
      <c r="AH325" s="513"/>
      <c r="AI325" s="513"/>
      <c r="AJ325" s="513"/>
      <c r="AK325" s="513"/>
      <c r="AL325" s="513"/>
    </row>
    <row r="326" ht="13.5" customHeight="1">
      <c r="A326" s="20">
        <v>321.0</v>
      </c>
      <c r="B326" s="20" t="s">
        <v>63</v>
      </c>
      <c r="C326" s="20" t="s">
        <v>121</v>
      </c>
      <c r="D326" s="67">
        <v>1.0</v>
      </c>
      <c r="E326" s="80"/>
      <c r="F326" s="76"/>
      <c r="G326" s="76"/>
      <c r="H326" s="76"/>
      <c r="I326" s="76"/>
      <c r="J326" s="76"/>
      <c r="K326" s="81"/>
      <c r="L326" s="81"/>
      <c r="M326" s="71">
        <f t="shared" si="26"/>
        <v>0</v>
      </c>
      <c r="N326" s="81"/>
      <c r="O326" s="72">
        <f t="shared" si="2"/>
        <v>0</v>
      </c>
      <c r="P326" s="76"/>
      <c r="Q326" s="76"/>
      <c r="R326" s="72">
        <f t="shared" si="20"/>
        <v>0</v>
      </c>
      <c r="S326" s="76"/>
      <c r="T326" s="76"/>
      <c r="U326" s="76"/>
      <c r="V326" s="76"/>
      <c r="W326" s="76"/>
      <c r="X326" s="73" t="str">
        <f t="shared" si="21"/>
        <v/>
      </c>
      <c r="Y326" s="73" t="str">
        <f>IF(K326="","",IF(THAM_SO!$B$7="Ưu tiên tỷ lệ trực tuyến thấp",(1-M326)*100,M326*100))</f>
        <v/>
      </c>
      <c r="Z326" s="73" t="str">
        <f t="shared" si="22"/>
        <v/>
      </c>
      <c r="AA326" s="73" t="str">
        <f t="shared" si="23"/>
        <v/>
      </c>
      <c r="AB326" s="73" t="str">
        <f t="shared" si="24"/>
        <v/>
      </c>
      <c r="AC326" s="73" t="str">
        <f>IF(K326="","",X326*THAM_SO!$B$2+Y326*THAM_SO!$B$3+Z326*THAM_SO!$B$4+AA326*THAM_SO!$B$5+AB326*THAM_SO!$B$6)</f>
        <v/>
      </c>
      <c r="AD326" s="75" t="str">
        <f t="shared" si="25"/>
        <v/>
      </c>
      <c r="AE326" s="76"/>
      <c r="AF326" s="78"/>
      <c r="AG326" s="78"/>
      <c r="AH326" s="78"/>
      <c r="AI326" s="78"/>
      <c r="AJ326" s="78"/>
      <c r="AK326" s="78"/>
      <c r="AL326" s="78"/>
    </row>
    <row r="327" ht="13.5" customHeight="1">
      <c r="A327" s="20">
        <v>322.0</v>
      </c>
      <c r="B327" s="20" t="s">
        <v>63</v>
      </c>
      <c r="C327" s="20" t="s">
        <v>121</v>
      </c>
      <c r="D327" s="67">
        <v>2.0</v>
      </c>
      <c r="E327" s="80"/>
      <c r="F327" s="76"/>
      <c r="G327" s="76"/>
      <c r="H327" s="76"/>
      <c r="I327" s="76"/>
      <c r="J327" s="76"/>
      <c r="K327" s="81"/>
      <c r="L327" s="81"/>
      <c r="M327" s="71">
        <f t="shared" si="26"/>
        <v>0</v>
      </c>
      <c r="N327" s="81"/>
      <c r="O327" s="72">
        <f t="shared" si="2"/>
        <v>0</v>
      </c>
      <c r="P327" s="76"/>
      <c r="Q327" s="76"/>
      <c r="R327" s="72">
        <f t="shared" si="20"/>
        <v>0</v>
      </c>
      <c r="S327" s="76"/>
      <c r="T327" s="76"/>
      <c r="U327" s="76"/>
      <c r="V327" s="76"/>
      <c r="W327" s="76"/>
      <c r="X327" s="73" t="str">
        <f t="shared" si="21"/>
        <v/>
      </c>
      <c r="Y327" s="73" t="str">
        <f>IF(K327="","",IF(THAM_SO!$B$7="Ưu tiên tỷ lệ trực tuyến thấp",(1-M327)*100,M327*100))</f>
        <v/>
      </c>
      <c r="Z327" s="73" t="str">
        <f t="shared" si="22"/>
        <v/>
      </c>
      <c r="AA327" s="73" t="str">
        <f t="shared" si="23"/>
        <v/>
      </c>
      <c r="AB327" s="73" t="str">
        <f t="shared" si="24"/>
        <v/>
      </c>
      <c r="AC327" s="73" t="str">
        <f>IF(K327="","",X327*THAM_SO!$B$2+Y327*THAM_SO!$B$3+Z327*THAM_SO!$B$4+AA327*THAM_SO!$B$5+AB327*THAM_SO!$B$6)</f>
        <v/>
      </c>
      <c r="AD327" s="75" t="str">
        <f t="shared" si="25"/>
        <v/>
      </c>
      <c r="AE327" s="76"/>
      <c r="AF327" s="78"/>
      <c r="AG327" s="78"/>
      <c r="AH327" s="78"/>
      <c r="AI327" s="78"/>
      <c r="AJ327" s="78"/>
      <c r="AK327" s="78"/>
      <c r="AL327" s="78"/>
    </row>
    <row r="328" ht="13.5" customHeight="1">
      <c r="A328" s="20">
        <v>323.0</v>
      </c>
      <c r="B328" s="20" t="s">
        <v>63</v>
      </c>
      <c r="C328" s="20" t="s">
        <v>121</v>
      </c>
      <c r="D328" s="67">
        <v>3.0</v>
      </c>
      <c r="E328" s="80"/>
      <c r="F328" s="76"/>
      <c r="G328" s="76"/>
      <c r="H328" s="76"/>
      <c r="I328" s="76"/>
      <c r="J328" s="76"/>
      <c r="K328" s="81"/>
      <c r="L328" s="81"/>
      <c r="M328" s="71">
        <f t="shared" si="26"/>
        <v>0</v>
      </c>
      <c r="N328" s="81"/>
      <c r="O328" s="72">
        <f t="shared" si="2"/>
        <v>0</v>
      </c>
      <c r="P328" s="76"/>
      <c r="Q328" s="76"/>
      <c r="R328" s="72">
        <f t="shared" si="20"/>
        <v>0</v>
      </c>
      <c r="S328" s="76"/>
      <c r="T328" s="76"/>
      <c r="U328" s="76"/>
      <c r="V328" s="76"/>
      <c r="W328" s="76"/>
      <c r="X328" s="73" t="str">
        <f t="shared" si="21"/>
        <v/>
      </c>
      <c r="Y328" s="73" t="str">
        <f>IF(K328="","",IF(THAM_SO!$B$7="Ưu tiên tỷ lệ trực tuyến thấp",(1-M328)*100,M328*100))</f>
        <v/>
      </c>
      <c r="Z328" s="73" t="str">
        <f t="shared" si="22"/>
        <v/>
      </c>
      <c r="AA328" s="73" t="str">
        <f t="shared" si="23"/>
        <v/>
      </c>
      <c r="AB328" s="73" t="str">
        <f t="shared" si="24"/>
        <v/>
      </c>
      <c r="AC328" s="73" t="str">
        <f>IF(K328="","",X328*THAM_SO!$B$2+Y328*THAM_SO!$B$3+Z328*THAM_SO!$B$4+AA328*THAM_SO!$B$5+AB328*THAM_SO!$B$6)</f>
        <v/>
      </c>
      <c r="AD328" s="75" t="str">
        <f t="shared" si="25"/>
        <v/>
      </c>
      <c r="AE328" s="76"/>
      <c r="AF328" s="78"/>
      <c r="AG328" s="78"/>
      <c r="AH328" s="78"/>
      <c r="AI328" s="78"/>
      <c r="AJ328" s="78"/>
      <c r="AK328" s="78"/>
      <c r="AL328" s="78"/>
    </row>
    <row r="329" ht="13.5" customHeight="1">
      <c r="A329" s="20">
        <v>324.0</v>
      </c>
      <c r="B329" s="20" t="s">
        <v>63</v>
      </c>
      <c r="C329" s="20" t="s">
        <v>121</v>
      </c>
      <c r="D329" s="67">
        <v>4.0</v>
      </c>
      <c r="E329" s="80"/>
      <c r="F329" s="76"/>
      <c r="G329" s="76"/>
      <c r="H329" s="76"/>
      <c r="I329" s="76"/>
      <c r="J329" s="76"/>
      <c r="K329" s="81"/>
      <c r="L329" s="81"/>
      <c r="M329" s="71">
        <f t="shared" si="26"/>
        <v>0</v>
      </c>
      <c r="N329" s="81"/>
      <c r="O329" s="72">
        <f t="shared" si="2"/>
        <v>0</v>
      </c>
      <c r="P329" s="76"/>
      <c r="Q329" s="76"/>
      <c r="R329" s="72">
        <f t="shared" si="20"/>
        <v>0</v>
      </c>
      <c r="S329" s="76"/>
      <c r="T329" s="76"/>
      <c r="U329" s="76"/>
      <c r="V329" s="76"/>
      <c r="W329" s="76"/>
      <c r="X329" s="73" t="str">
        <f t="shared" si="21"/>
        <v/>
      </c>
      <c r="Y329" s="73" t="str">
        <f>IF(K329="","",IF(THAM_SO!$B$7="Ưu tiên tỷ lệ trực tuyến thấp",(1-M329)*100,M329*100))</f>
        <v/>
      </c>
      <c r="Z329" s="73" t="str">
        <f t="shared" si="22"/>
        <v/>
      </c>
      <c r="AA329" s="73" t="str">
        <f t="shared" si="23"/>
        <v/>
      </c>
      <c r="AB329" s="73" t="str">
        <f t="shared" si="24"/>
        <v/>
      </c>
      <c r="AC329" s="73" t="str">
        <f>IF(K329="","",X329*THAM_SO!$B$2+Y329*THAM_SO!$B$3+Z329*THAM_SO!$B$4+AA329*THAM_SO!$B$5+AB329*THAM_SO!$B$6)</f>
        <v/>
      </c>
      <c r="AD329" s="75" t="str">
        <f t="shared" si="25"/>
        <v/>
      </c>
      <c r="AE329" s="76"/>
      <c r="AF329" s="78"/>
      <c r="AG329" s="78"/>
      <c r="AH329" s="78"/>
      <c r="AI329" s="78"/>
      <c r="AJ329" s="78"/>
      <c r="AK329" s="78"/>
      <c r="AL329" s="78"/>
    </row>
    <row r="330" ht="13.5" customHeight="1">
      <c r="A330" s="20">
        <v>325.0</v>
      </c>
      <c r="B330" s="20" t="s">
        <v>63</v>
      </c>
      <c r="C330" s="20" t="s">
        <v>121</v>
      </c>
      <c r="D330" s="67">
        <v>5.0</v>
      </c>
      <c r="E330" s="80"/>
      <c r="F330" s="76"/>
      <c r="G330" s="76"/>
      <c r="H330" s="76"/>
      <c r="I330" s="76"/>
      <c r="J330" s="76"/>
      <c r="K330" s="81"/>
      <c r="L330" s="81"/>
      <c r="M330" s="71">
        <f t="shared" si="26"/>
        <v>0</v>
      </c>
      <c r="N330" s="81"/>
      <c r="O330" s="72">
        <f t="shared" si="2"/>
        <v>0</v>
      </c>
      <c r="P330" s="76"/>
      <c r="Q330" s="76"/>
      <c r="R330" s="72">
        <f t="shared" si="20"/>
        <v>0</v>
      </c>
      <c r="S330" s="76"/>
      <c r="T330" s="76"/>
      <c r="U330" s="76"/>
      <c r="V330" s="76"/>
      <c r="W330" s="76"/>
      <c r="X330" s="73" t="str">
        <f t="shared" si="21"/>
        <v/>
      </c>
      <c r="Y330" s="73" t="str">
        <f>IF(K330="","",IF(THAM_SO!$B$7="Ưu tiên tỷ lệ trực tuyến thấp",(1-M330)*100,M330*100))</f>
        <v/>
      </c>
      <c r="Z330" s="73" t="str">
        <f t="shared" si="22"/>
        <v/>
      </c>
      <c r="AA330" s="73" t="str">
        <f t="shared" si="23"/>
        <v/>
      </c>
      <c r="AB330" s="73" t="str">
        <f t="shared" si="24"/>
        <v/>
      </c>
      <c r="AC330" s="73" t="str">
        <f>IF(K330="","",X330*THAM_SO!$B$2+Y330*THAM_SO!$B$3+Z330*THAM_SO!$B$4+AA330*THAM_SO!$B$5+AB330*THAM_SO!$B$6)</f>
        <v/>
      </c>
      <c r="AD330" s="75" t="str">
        <f t="shared" si="25"/>
        <v/>
      </c>
      <c r="AE330" s="76"/>
      <c r="AF330" s="78"/>
      <c r="AG330" s="78"/>
      <c r="AH330" s="78"/>
      <c r="AI330" s="78"/>
      <c r="AJ330" s="78"/>
      <c r="AK330" s="78"/>
      <c r="AL330" s="78"/>
    </row>
    <row r="331" ht="13.5" customHeight="1">
      <c r="A331" s="20">
        <v>326.0</v>
      </c>
      <c r="B331" s="20" t="s">
        <v>63</v>
      </c>
      <c r="C331" s="20" t="s">
        <v>122</v>
      </c>
      <c r="D331" s="67">
        <v>1.0</v>
      </c>
      <c r="E331" s="517" t="s">
        <v>536</v>
      </c>
      <c r="F331" s="518" t="s">
        <v>650</v>
      </c>
      <c r="G331" s="519" t="s">
        <v>185</v>
      </c>
      <c r="H331" s="69" t="s">
        <v>63</v>
      </c>
      <c r="I331" s="220" t="s">
        <v>1054</v>
      </c>
      <c r="J331" s="237" t="s">
        <v>1056</v>
      </c>
      <c r="K331" s="70">
        <v>1097.0</v>
      </c>
      <c r="L331" s="70">
        <v>1097.0</v>
      </c>
      <c r="M331" s="71">
        <f t="shared" si="26"/>
        <v>1</v>
      </c>
      <c r="N331" s="70">
        <v>0.0</v>
      </c>
      <c r="O331" s="72">
        <f t="shared" si="2"/>
        <v>0</v>
      </c>
      <c r="P331" s="69">
        <v>1.0</v>
      </c>
      <c r="Q331" s="69">
        <v>1.0</v>
      </c>
      <c r="R331" s="72">
        <f t="shared" si="20"/>
        <v>1</v>
      </c>
      <c r="S331" s="69" t="s">
        <v>573</v>
      </c>
      <c r="T331" s="69">
        <v>1.0</v>
      </c>
      <c r="U331" s="220" t="s">
        <v>761</v>
      </c>
      <c r="V331" s="69" t="s">
        <v>1057</v>
      </c>
      <c r="W331" s="69" t="s">
        <v>1058</v>
      </c>
      <c r="X331" s="73">
        <f t="shared" si="21"/>
        <v>7.480395499</v>
      </c>
      <c r="Y331" s="73">
        <f>IF(K331="","",IF(THAM_SO!$B$7="Ưu tiên tỷ lệ trực tuyến thấp",(1-M331)*100,M331*100))</f>
        <v>0</v>
      </c>
      <c r="Z331" s="73">
        <f t="shared" si="22"/>
        <v>100</v>
      </c>
      <c r="AA331" s="73">
        <f t="shared" si="23"/>
        <v>0</v>
      </c>
      <c r="AB331" s="73">
        <f t="shared" si="24"/>
        <v>20</v>
      </c>
      <c r="AC331" s="73">
        <f>IF(K331="","",X331*THAM_SO!$B$2+Y331*THAM_SO!$B$3+Z331*THAM_SO!$B$4+AA331*THAM_SO!$B$5+AB331*THAM_SO!$B$6)</f>
        <v>34.61813842</v>
      </c>
      <c r="AD331" s="75">
        <f t="shared" si="25"/>
        <v>34</v>
      </c>
      <c r="AE331" s="76"/>
      <c r="AF331" s="78"/>
      <c r="AG331" s="78"/>
      <c r="AH331" s="78"/>
      <c r="AI331" s="78"/>
      <c r="AJ331" s="78"/>
      <c r="AK331" s="78"/>
      <c r="AL331" s="78"/>
    </row>
    <row r="332" ht="51.75" customHeight="1">
      <c r="A332" s="20">
        <v>327.0</v>
      </c>
      <c r="B332" s="20" t="s">
        <v>63</v>
      </c>
      <c r="C332" s="20" t="s">
        <v>122</v>
      </c>
      <c r="D332" s="67">
        <v>2.0</v>
      </c>
      <c r="E332" s="517" t="s">
        <v>613</v>
      </c>
      <c r="F332" s="518" t="s">
        <v>1059</v>
      </c>
      <c r="G332" s="519" t="s">
        <v>243</v>
      </c>
      <c r="H332" s="69" t="s">
        <v>63</v>
      </c>
      <c r="I332" s="220" t="s">
        <v>1054</v>
      </c>
      <c r="J332" s="237" t="s">
        <v>1060</v>
      </c>
      <c r="K332" s="70">
        <v>5681.0</v>
      </c>
      <c r="L332" s="70">
        <v>5681.0</v>
      </c>
      <c r="M332" s="71">
        <f t="shared" si="26"/>
        <v>1</v>
      </c>
      <c r="N332" s="70">
        <v>0.0</v>
      </c>
      <c r="O332" s="72">
        <f t="shared" si="2"/>
        <v>0</v>
      </c>
      <c r="P332" s="69">
        <v>1.0</v>
      </c>
      <c r="Q332" s="69">
        <v>0.0</v>
      </c>
      <c r="R332" s="72">
        <f t="shared" si="20"/>
        <v>0</v>
      </c>
      <c r="S332" s="76"/>
      <c r="T332" s="69">
        <v>0.0</v>
      </c>
      <c r="U332" s="220" t="s">
        <v>761</v>
      </c>
      <c r="V332" s="69" t="s">
        <v>1057</v>
      </c>
      <c r="W332" s="69" t="s">
        <v>1058</v>
      </c>
      <c r="X332" s="73">
        <f t="shared" si="21"/>
        <v>38.73849301</v>
      </c>
      <c r="Y332" s="73">
        <f>IF(K332="","",IF(THAM_SO!$B$7="Ưu tiên tỷ lệ trực tuyến thấp",(1-M332)*100,M332*100))</f>
        <v>0</v>
      </c>
      <c r="Z332" s="73">
        <f t="shared" si="22"/>
        <v>0</v>
      </c>
      <c r="AA332" s="73">
        <f t="shared" si="23"/>
        <v>0</v>
      </c>
      <c r="AB332" s="73">
        <f t="shared" si="24"/>
        <v>0</v>
      </c>
      <c r="AC332" s="73">
        <f>IF(K332="","",X332*THAM_SO!$B$2+Y332*THAM_SO!$B$3+Z332*THAM_SO!$B$4+AA332*THAM_SO!$B$5+AB332*THAM_SO!$B$6)</f>
        <v>13.55847255</v>
      </c>
      <c r="AD332" s="75">
        <f t="shared" si="25"/>
        <v>159</v>
      </c>
      <c r="AE332" s="76"/>
      <c r="AF332" s="78"/>
      <c r="AG332" s="78"/>
      <c r="AH332" s="78"/>
      <c r="AI332" s="78"/>
      <c r="AJ332" s="78"/>
      <c r="AK332" s="78"/>
      <c r="AL332" s="78"/>
    </row>
    <row r="333" ht="13.5" customHeight="1">
      <c r="A333" s="20">
        <v>328.0</v>
      </c>
      <c r="B333" s="20" t="s">
        <v>63</v>
      </c>
      <c r="C333" s="20" t="s">
        <v>122</v>
      </c>
      <c r="D333" s="67">
        <v>3.0</v>
      </c>
      <c r="E333" s="517" t="s">
        <v>624</v>
      </c>
      <c r="F333" s="520" t="s">
        <v>1061</v>
      </c>
      <c r="G333" s="519" t="s">
        <v>243</v>
      </c>
      <c r="H333" s="69" t="s">
        <v>63</v>
      </c>
      <c r="I333" s="220" t="s">
        <v>1054</v>
      </c>
      <c r="J333" s="237" t="s">
        <v>1062</v>
      </c>
      <c r="K333" s="70">
        <v>1028.0</v>
      </c>
      <c r="L333" s="70">
        <v>1028.0</v>
      </c>
      <c r="M333" s="71">
        <f t="shared" si="26"/>
        <v>1</v>
      </c>
      <c r="N333" s="70">
        <v>0.0</v>
      </c>
      <c r="O333" s="72">
        <f t="shared" si="2"/>
        <v>0</v>
      </c>
      <c r="P333" s="69">
        <v>1.0</v>
      </c>
      <c r="Q333" s="69">
        <v>0.0</v>
      </c>
      <c r="R333" s="72">
        <f t="shared" si="20"/>
        <v>0</v>
      </c>
      <c r="S333" s="76"/>
      <c r="T333" s="69">
        <v>0.0</v>
      </c>
      <c r="U333" s="220" t="s">
        <v>761</v>
      </c>
      <c r="V333" s="69" t="s">
        <v>1057</v>
      </c>
      <c r="W333" s="69" t="s">
        <v>1058</v>
      </c>
      <c r="X333" s="73">
        <f t="shared" si="21"/>
        <v>7.009887487</v>
      </c>
      <c r="Y333" s="73">
        <f>IF(K333="","",IF(THAM_SO!$B$7="Ưu tiên tỷ lệ trực tuyến thấp",(1-M333)*100,M333*100))</f>
        <v>0</v>
      </c>
      <c r="Z333" s="73">
        <f t="shared" si="22"/>
        <v>0</v>
      </c>
      <c r="AA333" s="73">
        <f t="shared" si="23"/>
        <v>0</v>
      </c>
      <c r="AB333" s="73">
        <f t="shared" si="24"/>
        <v>0</v>
      </c>
      <c r="AC333" s="73">
        <f>IF(K333="","",X333*THAM_SO!$B$2+Y333*THAM_SO!$B$3+Z333*THAM_SO!$B$4+AA333*THAM_SO!$B$5+AB333*THAM_SO!$B$6)</f>
        <v>2.453460621</v>
      </c>
      <c r="AD333" s="75">
        <f t="shared" si="25"/>
        <v>356</v>
      </c>
      <c r="AE333" s="76"/>
      <c r="AF333" s="78"/>
      <c r="AG333" s="78"/>
      <c r="AH333" s="78"/>
      <c r="AI333" s="78"/>
      <c r="AJ333" s="78"/>
      <c r="AK333" s="78"/>
      <c r="AL333" s="78"/>
    </row>
    <row r="334" ht="13.5" customHeight="1">
      <c r="A334" s="20">
        <v>329.0</v>
      </c>
      <c r="B334" s="20" t="s">
        <v>63</v>
      </c>
      <c r="C334" s="20" t="s">
        <v>122</v>
      </c>
      <c r="D334" s="67">
        <v>4.0</v>
      </c>
      <c r="E334" s="517" t="s">
        <v>635</v>
      </c>
      <c r="F334" s="521" t="s">
        <v>351</v>
      </c>
      <c r="G334" s="519" t="s">
        <v>185</v>
      </c>
      <c r="H334" s="69" t="s">
        <v>63</v>
      </c>
      <c r="I334" s="220" t="s">
        <v>1054</v>
      </c>
      <c r="J334" s="237" t="s">
        <v>1063</v>
      </c>
      <c r="K334" s="70">
        <v>849.0</v>
      </c>
      <c r="L334" s="70">
        <v>849.0</v>
      </c>
      <c r="M334" s="71">
        <f t="shared" si="26"/>
        <v>1</v>
      </c>
      <c r="N334" s="70">
        <v>0.0</v>
      </c>
      <c r="O334" s="72">
        <f t="shared" si="2"/>
        <v>0</v>
      </c>
      <c r="P334" s="69">
        <v>1.0</v>
      </c>
      <c r="Q334" s="69">
        <v>1.0</v>
      </c>
      <c r="R334" s="72">
        <f t="shared" si="20"/>
        <v>1</v>
      </c>
      <c r="S334" s="69" t="s">
        <v>573</v>
      </c>
      <c r="T334" s="69">
        <v>1.0</v>
      </c>
      <c r="U334" s="220" t="s">
        <v>761</v>
      </c>
      <c r="V334" s="69" t="s">
        <v>1057</v>
      </c>
      <c r="W334" s="69" t="s">
        <v>1058</v>
      </c>
      <c r="X334" s="73">
        <f t="shared" si="21"/>
        <v>5.789294238</v>
      </c>
      <c r="Y334" s="73">
        <f>IF(K334="","",IF(THAM_SO!$B$7="Ưu tiên tỷ lệ trực tuyến thấp",(1-M334)*100,M334*100))</f>
        <v>0</v>
      </c>
      <c r="Z334" s="73">
        <f t="shared" si="22"/>
        <v>100</v>
      </c>
      <c r="AA334" s="73">
        <f t="shared" si="23"/>
        <v>0</v>
      </c>
      <c r="AB334" s="73">
        <f t="shared" si="24"/>
        <v>20</v>
      </c>
      <c r="AC334" s="73">
        <f>IF(K334="","",X334*THAM_SO!$B$2+Y334*THAM_SO!$B$3+Z334*THAM_SO!$B$4+AA334*THAM_SO!$B$5+AB334*THAM_SO!$B$6)</f>
        <v>34.02625298</v>
      </c>
      <c r="AD334" s="75">
        <f t="shared" si="25"/>
        <v>45</v>
      </c>
      <c r="AE334" s="76"/>
      <c r="AF334" s="78"/>
      <c r="AG334" s="78"/>
      <c r="AH334" s="78"/>
      <c r="AI334" s="78"/>
      <c r="AJ334" s="78"/>
      <c r="AK334" s="78"/>
      <c r="AL334" s="78"/>
    </row>
    <row r="335" ht="13.5" customHeight="1">
      <c r="A335" s="20">
        <v>330.0</v>
      </c>
      <c r="B335" s="20" t="s">
        <v>63</v>
      </c>
      <c r="C335" s="20" t="s">
        <v>122</v>
      </c>
      <c r="D335" s="67">
        <v>5.0</v>
      </c>
      <c r="E335" s="517" t="s">
        <v>619</v>
      </c>
      <c r="F335" s="518" t="s">
        <v>1064</v>
      </c>
      <c r="G335" s="519" t="s">
        <v>444</v>
      </c>
      <c r="H335" s="69" t="s">
        <v>63</v>
      </c>
      <c r="I335" s="220" t="s">
        <v>1054</v>
      </c>
      <c r="J335" s="237" t="s">
        <v>1065</v>
      </c>
      <c r="K335" s="70">
        <v>4806.0</v>
      </c>
      <c r="L335" s="70">
        <v>4806.0</v>
      </c>
      <c r="M335" s="71">
        <f t="shared" si="26"/>
        <v>1</v>
      </c>
      <c r="N335" s="70">
        <v>0.0</v>
      </c>
      <c r="O335" s="72">
        <f t="shared" si="2"/>
        <v>0</v>
      </c>
      <c r="P335" s="69">
        <v>1.0</v>
      </c>
      <c r="Q335" s="69">
        <v>0.0</v>
      </c>
      <c r="R335" s="72">
        <f t="shared" si="20"/>
        <v>0</v>
      </c>
      <c r="S335" s="76"/>
      <c r="T335" s="69">
        <v>0.0</v>
      </c>
      <c r="U335" s="220" t="s">
        <v>761</v>
      </c>
      <c r="V335" s="69" t="s">
        <v>1057</v>
      </c>
      <c r="W335" s="69" t="s">
        <v>1058</v>
      </c>
      <c r="X335" s="73">
        <f t="shared" si="21"/>
        <v>32.7719059</v>
      </c>
      <c r="Y335" s="73">
        <f>IF(K335="","",IF(THAM_SO!$B$7="Ưu tiên tỷ lệ trực tuyến thấp",(1-M335)*100,M335*100))</f>
        <v>0</v>
      </c>
      <c r="Z335" s="73">
        <f t="shared" si="22"/>
        <v>0</v>
      </c>
      <c r="AA335" s="73">
        <f t="shared" si="23"/>
        <v>0</v>
      </c>
      <c r="AB335" s="73">
        <f t="shared" si="24"/>
        <v>0</v>
      </c>
      <c r="AC335" s="73">
        <f>IF(K335="","",X335*THAM_SO!$B$2+Y335*THAM_SO!$B$3+Z335*THAM_SO!$B$4+AA335*THAM_SO!$B$5+AB335*THAM_SO!$B$6)</f>
        <v>11.47016706</v>
      </c>
      <c r="AD335" s="75">
        <f t="shared" si="25"/>
        <v>171</v>
      </c>
      <c r="AE335" s="76"/>
      <c r="AF335" s="78"/>
      <c r="AG335" s="78"/>
      <c r="AH335" s="78"/>
      <c r="AI335" s="78"/>
      <c r="AJ335" s="78"/>
      <c r="AK335" s="78"/>
      <c r="AL335" s="78"/>
    </row>
    <row r="336" ht="13.5" customHeight="1">
      <c r="A336" s="20">
        <v>331.0</v>
      </c>
      <c r="B336" s="20" t="s">
        <v>63</v>
      </c>
      <c r="C336" s="20" t="s">
        <v>123</v>
      </c>
      <c r="D336" s="67">
        <v>1.0</v>
      </c>
      <c r="E336" s="501" t="s">
        <v>536</v>
      </c>
      <c r="F336" s="69" t="s">
        <v>650</v>
      </c>
      <c r="G336" s="69" t="s">
        <v>185</v>
      </c>
      <c r="H336" s="69" t="s">
        <v>63</v>
      </c>
      <c r="I336" s="220" t="s">
        <v>1054</v>
      </c>
      <c r="J336" s="237" t="s">
        <v>1066</v>
      </c>
      <c r="K336" s="70">
        <v>54.0</v>
      </c>
      <c r="L336" s="70">
        <v>54.0</v>
      </c>
      <c r="M336" s="71">
        <f t="shared" si="26"/>
        <v>1</v>
      </c>
      <c r="N336" s="70">
        <v>0.0</v>
      </c>
      <c r="O336" s="72">
        <f t="shared" si="2"/>
        <v>0</v>
      </c>
      <c r="P336" s="69">
        <v>1.0</v>
      </c>
      <c r="Q336" s="69">
        <v>1.0</v>
      </c>
      <c r="R336" s="72">
        <f t="shared" si="20"/>
        <v>1</v>
      </c>
      <c r="S336" s="69" t="s">
        <v>545</v>
      </c>
      <c r="T336" s="69">
        <v>0.0</v>
      </c>
      <c r="U336" s="220" t="s">
        <v>761</v>
      </c>
      <c r="V336" s="76"/>
      <c r="W336" s="76"/>
      <c r="X336" s="73">
        <f t="shared" si="21"/>
        <v>0.3682236618</v>
      </c>
      <c r="Y336" s="73">
        <f>IF(K336="","",IF(THAM_SO!$B$7="Ưu tiên tỷ lệ trực tuyến thấp",(1-M336)*100,M336*100))</f>
        <v>0</v>
      </c>
      <c r="Z336" s="73">
        <f t="shared" si="22"/>
        <v>100</v>
      </c>
      <c r="AA336" s="73">
        <f t="shared" si="23"/>
        <v>0</v>
      </c>
      <c r="AB336" s="73">
        <f t="shared" si="24"/>
        <v>0</v>
      </c>
      <c r="AC336" s="73">
        <f>IF(K336="","",X336*THAM_SO!$B$2+Y336*THAM_SO!$B$3+Z336*THAM_SO!$B$4+AA336*THAM_SO!$B$5+AB336*THAM_SO!$B$6)</f>
        <v>30.12887828</v>
      </c>
      <c r="AD336" s="75">
        <f t="shared" si="25"/>
        <v>90</v>
      </c>
      <c r="AE336" s="76"/>
      <c r="AF336" s="78"/>
      <c r="AG336" s="78"/>
      <c r="AH336" s="78"/>
      <c r="AI336" s="78"/>
      <c r="AJ336" s="78"/>
      <c r="AK336" s="78"/>
      <c r="AL336" s="78"/>
    </row>
    <row r="337" ht="36.75" customHeight="1">
      <c r="A337" s="20">
        <v>332.0</v>
      </c>
      <c r="B337" s="20" t="s">
        <v>63</v>
      </c>
      <c r="C337" s="20" t="s">
        <v>123</v>
      </c>
      <c r="D337" s="67">
        <v>2.0</v>
      </c>
      <c r="E337" s="501" t="s">
        <v>613</v>
      </c>
      <c r="F337" s="522" t="s">
        <v>331</v>
      </c>
      <c r="G337" s="69" t="s">
        <v>243</v>
      </c>
      <c r="H337" s="69" t="s">
        <v>63</v>
      </c>
      <c r="I337" s="220" t="s">
        <v>1054</v>
      </c>
      <c r="J337" s="69" t="s">
        <v>1067</v>
      </c>
      <c r="K337" s="70">
        <v>44.0</v>
      </c>
      <c r="L337" s="70">
        <v>44.0</v>
      </c>
      <c r="M337" s="71">
        <f t="shared" si="26"/>
        <v>1</v>
      </c>
      <c r="N337" s="70">
        <v>0.0</v>
      </c>
      <c r="O337" s="72">
        <f t="shared" si="2"/>
        <v>0</v>
      </c>
      <c r="P337" s="69">
        <v>1.0</v>
      </c>
      <c r="Q337" s="69">
        <v>0.0</v>
      </c>
      <c r="R337" s="72">
        <f t="shared" si="20"/>
        <v>0</v>
      </c>
      <c r="S337" s="69" t="s">
        <v>545</v>
      </c>
      <c r="T337" s="69">
        <v>1.0</v>
      </c>
      <c r="U337" s="69" t="s">
        <v>1068</v>
      </c>
      <c r="V337" s="69" t="s">
        <v>1069</v>
      </c>
      <c r="W337" s="76"/>
      <c r="X337" s="73">
        <f t="shared" si="21"/>
        <v>0.3000340948</v>
      </c>
      <c r="Y337" s="73">
        <f>IF(K337="","",IF(THAM_SO!$B$7="Ưu tiên tỷ lệ trực tuyến thấp",(1-M337)*100,M337*100))</f>
        <v>0</v>
      </c>
      <c r="Z337" s="73">
        <f t="shared" si="22"/>
        <v>0</v>
      </c>
      <c r="AA337" s="73">
        <f t="shared" si="23"/>
        <v>0</v>
      </c>
      <c r="AB337" s="73">
        <f t="shared" si="24"/>
        <v>20</v>
      </c>
      <c r="AC337" s="73">
        <f>IF(K337="","",X337*THAM_SO!$B$2+Y337*THAM_SO!$B$3+Z337*THAM_SO!$B$4+AA337*THAM_SO!$B$5+AB337*THAM_SO!$B$6)</f>
        <v>2.105011933</v>
      </c>
      <c r="AD337" s="75">
        <f t="shared" si="25"/>
        <v>367</v>
      </c>
      <c r="AE337" s="76"/>
      <c r="AF337" s="78"/>
      <c r="AG337" s="78"/>
      <c r="AH337" s="78"/>
      <c r="AI337" s="78"/>
      <c r="AJ337" s="78"/>
      <c r="AK337" s="78"/>
      <c r="AL337" s="78"/>
    </row>
    <row r="338" ht="13.5" customHeight="1">
      <c r="A338" s="20">
        <v>333.0</v>
      </c>
      <c r="B338" s="20" t="s">
        <v>63</v>
      </c>
      <c r="C338" s="20" t="s">
        <v>123</v>
      </c>
      <c r="D338" s="67">
        <v>3.0</v>
      </c>
      <c r="E338" s="501" t="s">
        <v>539</v>
      </c>
      <c r="F338" s="523" t="s">
        <v>521</v>
      </c>
      <c r="G338" s="69" t="s">
        <v>462</v>
      </c>
      <c r="H338" s="69" t="s">
        <v>63</v>
      </c>
      <c r="I338" s="220" t="s">
        <v>1054</v>
      </c>
      <c r="J338" s="69" t="s">
        <v>1067</v>
      </c>
      <c r="K338" s="70">
        <v>32.0</v>
      </c>
      <c r="L338" s="70">
        <v>32.0</v>
      </c>
      <c r="M338" s="71">
        <f t="shared" si="26"/>
        <v>1</v>
      </c>
      <c r="N338" s="70">
        <v>0.0</v>
      </c>
      <c r="O338" s="72">
        <f t="shared" si="2"/>
        <v>0</v>
      </c>
      <c r="P338" s="69">
        <v>1.0</v>
      </c>
      <c r="Q338" s="69">
        <v>1.0</v>
      </c>
      <c r="R338" s="72">
        <f t="shared" si="20"/>
        <v>1</v>
      </c>
      <c r="S338" s="69" t="s">
        <v>545</v>
      </c>
      <c r="T338" s="69">
        <v>1.0</v>
      </c>
      <c r="U338" s="69" t="s">
        <v>1070</v>
      </c>
      <c r="V338" s="69" t="s">
        <v>1071</v>
      </c>
      <c r="W338" s="69" t="s">
        <v>1072</v>
      </c>
      <c r="X338" s="73">
        <f t="shared" si="21"/>
        <v>0.2182066144</v>
      </c>
      <c r="Y338" s="73">
        <f>IF(K338="","",IF(THAM_SO!$B$7="Ưu tiên tỷ lệ trực tuyến thấp",(1-M338)*100,M338*100))</f>
        <v>0</v>
      </c>
      <c r="Z338" s="73">
        <f t="shared" si="22"/>
        <v>100</v>
      </c>
      <c r="AA338" s="73">
        <f t="shared" si="23"/>
        <v>0</v>
      </c>
      <c r="AB338" s="73">
        <f t="shared" si="24"/>
        <v>20</v>
      </c>
      <c r="AC338" s="73">
        <f>IF(K338="","",X338*THAM_SO!$B$2+Y338*THAM_SO!$B$3+Z338*THAM_SO!$B$4+AA338*THAM_SO!$B$5+AB338*THAM_SO!$B$6)</f>
        <v>32.07637232</v>
      </c>
      <c r="AD338" s="75">
        <f t="shared" si="25"/>
        <v>78</v>
      </c>
      <c r="AE338" s="76"/>
      <c r="AF338" s="78"/>
      <c r="AG338" s="78"/>
      <c r="AH338" s="78"/>
      <c r="AI338" s="78"/>
      <c r="AJ338" s="78"/>
      <c r="AK338" s="78"/>
      <c r="AL338" s="78"/>
    </row>
    <row r="339" ht="13.5" customHeight="1">
      <c r="A339" s="20">
        <v>334.0</v>
      </c>
      <c r="B339" s="20" t="s">
        <v>63</v>
      </c>
      <c r="C339" s="20" t="s">
        <v>123</v>
      </c>
      <c r="D339" s="67">
        <v>4.0</v>
      </c>
      <c r="E339" s="501" t="s">
        <v>619</v>
      </c>
      <c r="F339" s="69" t="s">
        <v>454</v>
      </c>
      <c r="G339" s="69" t="s">
        <v>243</v>
      </c>
      <c r="H339" s="69" t="s">
        <v>63</v>
      </c>
      <c r="I339" s="220" t="s">
        <v>1054</v>
      </c>
      <c r="J339" s="69" t="s">
        <v>1067</v>
      </c>
      <c r="K339" s="70">
        <v>36.0</v>
      </c>
      <c r="L339" s="70">
        <v>36.0</v>
      </c>
      <c r="M339" s="71">
        <f t="shared" si="26"/>
        <v>1</v>
      </c>
      <c r="N339" s="70">
        <v>0.0</v>
      </c>
      <c r="O339" s="72">
        <f t="shared" si="2"/>
        <v>0</v>
      </c>
      <c r="P339" s="69">
        <v>1.0</v>
      </c>
      <c r="Q339" s="69">
        <v>0.0</v>
      </c>
      <c r="R339" s="72">
        <f t="shared" si="20"/>
        <v>0</v>
      </c>
      <c r="S339" s="69" t="s">
        <v>545</v>
      </c>
      <c r="T339" s="69">
        <v>1.0</v>
      </c>
      <c r="U339" s="69" t="s">
        <v>1068</v>
      </c>
      <c r="V339" s="69" t="s">
        <v>1069</v>
      </c>
      <c r="W339" s="76"/>
      <c r="X339" s="73">
        <f t="shared" si="21"/>
        <v>0.2454824412</v>
      </c>
      <c r="Y339" s="73">
        <f>IF(K339="","",IF(THAM_SO!$B$7="Ưu tiên tỷ lệ trực tuyến thấp",(1-M339)*100,M339*100))</f>
        <v>0</v>
      </c>
      <c r="Z339" s="73">
        <f t="shared" si="22"/>
        <v>0</v>
      </c>
      <c r="AA339" s="73">
        <f t="shared" si="23"/>
        <v>0</v>
      </c>
      <c r="AB339" s="73">
        <f t="shared" si="24"/>
        <v>20</v>
      </c>
      <c r="AC339" s="73">
        <f>IF(K339="","",X339*THAM_SO!$B$2+Y339*THAM_SO!$B$3+Z339*THAM_SO!$B$4+AA339*THAM_SO!$B$5+AB339*THAM_SO!$B$6)</f>
        <v>2.085918854</v>
      </c>
      <c r="AD339" s="75">
        <f t="shared" si="25"/>
        <v>368</v>
      </c>
      <c r="AE339" s="76"/>
      <c r="AF339" s="78"/>
      <c r="AG339" s="78"/>
      <c r="AH339" s="78"/>
      <c r="AI339" s="78"/>
      <c r="AJ339" s="78"/>
      <c r="AK339" s="78"/>
      <c r="AL339" s="78"/>
    </row>
    <row r="340" ht="13.5" customHeight="1">
      <c r="A340" s="20">
        <v>335.0</v>
      </c>
      <c r="B340" s="20" t="s">
        <v>63</v>
      </c>
      <c r="C340" s="20" t="s">
        <v>123</v>
      </c>
      <c r="D340" s="67">
        <v>5.0</v>
      </c>
      <c r="E340" s="501" t="s">
        <v>519</v>
      </c>
      <c r="F340" s="524" t="s">
        <v>353</v>
      </c>
      <c r="G340" s="69" t="s">
        <v>185</v>
      </c>
      <c r="H340" s="69" t="s">
        <v>63</v>
      </c>
      <c r="I340" s="220" t="s">
        <v>1054</v>
      </c>
      <c r="J340" s="69" t="s">
        <v>1067</v>
      </c>
      <c r="K340" s="70">
        <v>15.0</v>
      </c>
      <c r="L340" s="70">
        <v>15.0</v>
      </c>
      <c r="M340" s="71">
        <f t="shared" si="26"/>
        <v>1</v>
      </c>
      <c r="N340" s="70">
        <v>0.0</v>
      </c>
      <c r="O340" s="72">
        <f t="shared" si="2"/>
        <v>0</v>
      </c>
      <c r="P340" s="69">
        <v>1.0</v>
      </c>
      <c r="Q340" s="69">
        <v>1.0</v>
      </c>
      <c r="R340" s="72">
        <f t="shared" si="20"/>
        <v>1</v>
      </c>
      <c r="S340" s="69" t="s">
        <v>545</v>
      </c>
      <c r="T340" s="69">
        <v>1.0</v>
      </c>
      <c r="U340" s="69" t="s">
        <v>1068</v>
      </c>
      <c r="V340" s="69" t="s">
        <v>1069</v>
      </c>
      <c r="W340" s="76"/>
      <c r="X340" s="73">
        <f t="shared" si="21"/>
        <v>0.1022843505</v>
      </c>
      <c r="Y340" s="73">
        <f>IF(K340="","",IF(THAM_SO!$B$7="Ưu tiên tỷ lệ trực tuyến thấp",(1-M340)*100,M340*100))</f>
        <v>0</v>
      </c>
      <c r="Z340" s="73">
        <f t="shared" si="22"/>
        <v>100</v>
      </c>
      <c r="AA340" s="73">
        <f t="shared" si="23"/>
        <v>0</v>
      </c>
      <c r="AB340" s="73">
        <f t="shared" si="24"/>
        <v>20</v>
      </c>
      <c r="AC340" s="73">
        <f>IF(K340="","",X340*THAM_SO!$B$2+Y340*THAM_SO!$B$3+Z340*THAM_SO!$B$4+AA340*THAM_SO!$B$5+AB340*THAM_SO!$B$6)</f>
        <v>32.03579952</v>
      </c>
      <c r="AD340" s="75">
        <f t="shared" si="25"/>
        <v>80</v>
      </c>
      <c r="AE340" s="76"/>
      <c r="AF340" s="78"/>
      <c r="AG340" s="78"/>
      <c r="AH340" s="78"/>
      <c r="AI340" s="78"/>
      <c r="AJ340" s="78"/>
      <c r="AK340" s="78"/>
      <c r="AL340" s="78"/>
    </row>
    <row r="341" ht="13.5" customHeight="1">
      <c r="A341" s="20">
        <v>336.0</v>
      </c>
      <c r="B341" s="20" t="s">
        <v>63</v>
      </c>
      <c r="C341" s="20" t="s">
        <v>124</v>
      </c>
      <c r="D341" s="67">
        <v>1.0</v>
      </c>
      <c r="E341" s="68" t="s">
        <v>512</v>
      </c>
      <c r="F341" s="69" t="s">
        <v>331</v>
      </c>
      <c r="G341" s="69" t="s">
        <v>243</v>
      </c>
      <c r="H341" s="69" t="s">
        <v>63</v>
      </c>
      <c r="I341" s="69" t="s">
        <v>759</v>
      </c>
      <c r="J341" s="290" t="s">
        <v>1073</v>
      </c>
      <c r="K341" s="70">
        <v>1688.0</v>
      </c>
      <c r="L341" s="70">
        <v>1683.0</v>
      </c>
      <c r="M341" s="71">
        <f t="shared" si="26"/>
        <v>0.9970379147</v>
      </c>
      <c r="N341" s="70">
        <v>0.0</v>
      </c>
      <c r="O341" s="72">
        <f t="shared" si="2"/>
        <v>0</v>
      </c>
      <c r="P341" s="69">
        <v>1.0</v>
      </c>
      <c r="Q341" s="69">
        <v>0.0</v>
      </c>
      <c r="R341" s="72">
        <f t="shared" si="20"/>
        <v>0</v>
      </c>
      <c r="S341" s="220" t="s">
        <v>545</v>
      </c>
      <c r="T341" s="69">
        <v>5.0</v>
      </c>
      <c r="U341" s="69" t="s">
        <v>1068</v>
      </c>
      <c r="V341" s="69" t="s">
        <v>1074</v>
      </c>
      <c r="W341" s="76"/>
      <c r="X341" s="73">
        <f t="shared" si="21"/>
        <v>11.51039891</v>
      </c>
      <c r="Y341" s="73">
        <f>IF(K341="","",IF(THAM_SO!$B$7="Ưu tiên tỷ lệ trực tuyến thấp",(1-M341)*100,M341*100))</f>
        <v>0.2962085308</v>
      </c>
      <c r="Z341" s="73">
        <f t="shared" si="22"/>
        <v>0</v>
      </c>
      <c r="AA341" s="73">
        <f t="shared" si="23"/>
        <v>0</v>
      </c>
      <c r="AB341" s="73">
        <f t="shared" si="24"/>
        <v>100</v>
      </c>
      <c r="AC341" s="73">
        <f>IF(K341="","",X341*THAM_SO!$B$2+Y341*THAM_SO!$B$3+Z341*THAM_SO!$B$4+AA341*THAM_SO!$B$5+AB341*THAM_SO!$B$6)</f>
        <v>14.0730709</v>
      </c>
      <c r="AD341" s="75">
        <f t="shared" si="25"/>
        <v>156</v>
      </c>
      <c r="AE341" s="76"/>
      <c r="AF341" s="78"/>
      <c r="AG341" s="78"/>
      <c r="AH341" s="78"/>
      <c r="AI341" s="78"/>
      <c r="AJ341" s="78"/>
      <c r="AK341" s="78"/>
      <c r="AL341" s="78"/>
    </row>
    <row r="342" ht="13.5" customHeight="1">
      <c r="A342" s="20">
        <v>337.0</v>
      </c>
      <c r="B342" s="20" t="s">
        <v>63</v>
      </c>
      <c r="C342" s="20" t="s">
        <v>124</v>
      </c>
      <c r="D342" s="67">
        <v>2.0</v>
      </c>
      <c r="E342" s="68" t="s">
        <v>513</v>
      </c>
      <c r="F342" s="69" t="s">
        <v>650</v>
      </c>
      <c r="G342" s="69" t="s">
        <v>185</v>
      </c>
      <c r="H342" s="69" t="s">
        <v>63</v>
      </c>
      <c r="I342" s="69" t="s">
        <v>804</v>
      </c>
      <c r="J342" s="237" t="s">
        <v>1075</v>
      </c>
      <c r="K342" s="70">
        <v>1120.0</v>
      </c>
      <c r="L342" s="70">
        <v>1113.0</v>
      </c>
      <c r="M342" s="71">
        <f t="shared" si="26"/>
        <v>0.99375</v>
      </c>
      <c r="N342" s="70">
        <v>0.0</v>
      </c>
      <c r="O342" s="72">
        <f t="shared" si="2"/>
        <v>0</v>
      </c>
      <c r="P342" s="69">
        <v>1.0</v>
      </c>
      <c r="Q342" s="69">
        <v>1.0</v>
      </c>
      <c r="R342" s="72">
        <f t="shared" si="20"/>
        <v>1</v>
      </c>
      <c r="S342" s="220" t="s">
        <v>545</v>
      </c>
      <c r="T342" s="69">
        <v>0.0</v>
      </c>
      <c r="U342" s="76"/>
      <c r="V342" s="76"/>
      <c r="W342" s="76"/>
      <c r="X342" s="73">
        <f t="shared" si="21"/>
        <v>7.637231504</v>
      </c>
      <c r="Y342" s="73">
        <f>IF(K342="","",IF(THAM_SO!$B$7="Ưu tiên tỷ lệ trực tuyến thấp",(1-M342)*100,M342*100))</f>
        <v>0.625</v>
      </c>
      <c r="Z342" s="73">
        <f t="shared" si="22"/>
        <v>100</v>
      </c>
      <c r="AA342" s="73">
        <f t="shared" si="23"/>
        <v>0</v>
      </c>
      <c r="AB342" s="73">
        <f t="shared" si="24"/>
        <v>0</v>
      </c>
      <c r="AC342" s="73">
        <f>IF(K342="","",X342*THAM_SO!$B$2+Y342*THAM_SO!$B$3+Z342*THAM_SO!$B$4+AA342*THAM_SO!$B$5+AB342*THAM_SO!$B$6)</f>
        <v>32.76678103</v>
      </c>
      <c r="AD342" s="75">
        <f t="shared" si="25"/>
        <v>69</v>
      </c>
      <c r="AE342" s="76"/>
      <c r="AF342" s="78"/>
      <c r="AG342" s="78"/>
      <c r="AH342" s="78"/>
      <c r="AI342" s="78"/>
      <c r="AJ342" s="78"/>
      <c r="AK342" s="78"/>
      <c r="AL342" s="78"/>
    </row>
    <row r="343" ht="13.5" customHeight="1">
      <c r="A343" s="20">
        <v>338.0</v>
      </c>
      <c r="B343" s="20" t="s">
        <v>63</v>
      </c>
      <c r="C343" s="20" t="s">
        <v>124</v>
      </c>
      <c r="D343" s="67">
        <v>3.0</v>
      </c>
      <c r="E343" s="68" t="s">
        <v>544</v>
      </c>
      <c r="F343" s="69" t="s">
        <v>443</v>
      </c>
      <c r="G343" s="69" t="s">
        <v>243</v>
      </c>
      <c r="H343" s="69" t="s">
        <v>63</v>
      </c>
      <c r="I343" s="69" t="s">
        <v>804</v>
      </c>
      <c r="J343" s="237" t="s">
        <v>1076</v>
      </c>
      <c r="K343" s="70">
        <v>355.0</v>
      </c>
      <c r="L343" s="70">
        <v>355.0</v>
      </c>
      <c r="M343" s="71">
        <f t="shared" si="26"/>
        <v>1</v>
      </c>
      <c r="N343" s="70">
        <v>0.0</v>
      </c>
      <c r="O343" s="72">
        <f t="shared" si="2"/>
        <v>0</v>
      </c>
      <c r="P343" s="69">
        <v>1.0</v>
      </c>
      <c r="Q343" s="69">
        <v>0.0</v>
      </c>
      <c r="R343" s="72">
        <f t="shared" si="20"/>
        <v>0</v>
      </c>
      <c r="S343" s="220" t="s">
        <v>545</v>
      </c>
      <c r="T343" s="69">
        <v>5.0</v>
      </c>
      <c r="U343" s="69" t="s">
        <v>1068</v>
      </c>
      <c r="V343" s="69" t="s">
        <v>1074</v>
      </c>
      <c r="W343" s="76"/>
      <c r="X343" s="73">
        <f t="shared" si="21"/>
        <v>2.420729628</v>
      </c>
      <c r="Y343" s="73">
        <f>IF(K343="","",IF(THAM_SO!$B$7="Ưu tiên tỷ lệ trực tuyến thấp",(1-M343)*100,M343*100))</f>
        <v>0</v>
      </c>
      <c r="Z343" s="73">
        <f t="shared" si="22"/>
        <v>0</v>
      </c>
      <c r="AA343" s="73">
        <f t="shared" si="23"/>
        <v>0</v>
      </c>
      <c r="AB343" s="73">
        <f t="shared" si="24"/>
        <v>100</v>
      </c>
      <c r="AC343" s="73">
        <f>IF(K343="","",X343*THAM_SO!$B$2+Y343*THAM_SO!$B$3+Z343*THAM_SO!$B$4+AA343*THAM_SO!$B$5+AB343*THAM_SO!$B$6)</f>
        <v>10.84725537</v>
      </c>
      <c r="AD343" s="75">
        <f t="shared" si="25"/>
        <v>174</v>
      </c>
      <c r="AE343" s="76"/>
      <c r="AF343" s="78"/>
      <c r="AG343" s="78"/>
      <c r="AH343" s="78"/>
      <c r="AI343" s="78"/>
      <c r="AJ343" s="78"/>
      <c r="AK343" s="78"/>
      <c r="AL343" s="78"/>
    </row>
    <row r="344" ht="13.5" customHeight="1">
      <c r="A344" s="20">
        <v>339.0</v>
      </c>
      <c r="B344" s="20" t="s">
        <v>63</v>
      </c>
      <c r="C344" s="20" t="s">
        <v>124</v>
      </c>
      <c r="D344" s="67">
        <v>4.0</v>
      </c>
      <c r="E344" s="68" t="s">
        <v>646</v>
      </c>
      <c r="F344" s="69" t="s">
        <v>205</v>
      </c>
      <c r="G344" s="69" t="s">
        <v>206</v>
      </c>
      <c r="H344" s="69" t="s">
        <v>63</v>
      </c>
      <c r="I344" s="69" t="s">
        <v>804</v>
      </c>
      <c r="J344" s="298" t="s">
        <v>814</v>
      </c>
      <c r="K344" s="70">
        <v>627.0</v>
      </c>
      <c r="L344" s="70">
        <v>627.0</v>
      </c>
      <c r="M344" s="71">
        <f t="shared" si="26"/>
        <v>1</v>
      </c>
      <c r="N344" s="70">
        <v>0.0</v>
      </c>
      <c r="O344" s="72">
        <f t="shared" si="2"/>
        <v>0</v>
      </c>
      <c r="P344" s="69">
        <v>1.0</v>
      </c>
      <c r="Q344" s="69">
        <v>1.0</v>
      </c>
      <c r="R344" s="72">
        <f t="shared" si="20"/>
        <v>1</v>
      </c>
      <c r="S344" s="220" t="s">
        <v>545</v>
      </c>
      <c r="T344" s="69">
        <v>0.0</v>
      </c>
      <c r="U344" s="76"/>
      <c r="V344" s="76"/>
      <c r="W344" s="76"/>
      <c r="X344" s="73">
        <f t="shared" si="21"/>
        <v>4.275485851</v>
      </c>
      <c r="Y344" s="73">
        <f>IF(K344="","",IF(THAM_SO!$B$7="Ưu tiên tỷ lệ trực tuyến thấp",(1-M344)*100,M344*100))</f>
        <v>0</v>
      </c>
      <c r="Z344" s="73">
        <f t="shared" si="22"/>
        <v>100</v>
      </c>
      <c r="AA344" s="73">
        <f t="shared" si="23"/>
        <v>0</v>
      </c>
      <c r="AB344" s="73">
        <f t="shared" si="24"/>
        <v>0</v>
      </c>
      <c r="AC344" s="73">
        <f>IF(K344="","",X344*THAM_SO!$B$2+Y344*THAM_SO!$B$3+Z344*THAM_SO!$B$4+AA344*THAM_SO!$B$5+AB344*THAM_SO!$B$6)</f>
        <v>31.49642005</v>
      </c>
      <c r="AD344" s="75">
        <f t="shared" si="25"/>
        <v>82</v>
      </c>
      <c r="AE344" s="76"/>
      <c r="AF344" s="78"/>
      <c r="AG344" s="78"/>
      <c r="AH344" s="78"/>
      <c r="AI344" s="78"/>
      <c r="AJ344" s="78"/>
      <c r="AK344" s="78"/>
      <c r="AL344" s="78"/>
    </row>
    <row r="345" ht="13.5" customHeight="1">
      <c r="A345" s="20">
        <v>340.0</v>
      </c>
      <c r="B345" s="20" t="s">
        <v>63</v>
      </c>
      <c r="C345" s="20" t="s">
        <v>124</v>
      </c>
      <c r="D345" s="67">
        <v>5.0</v>
      </c>
      <c r="E345" s="68" t="s">
        <v>819</v>
      </c>
      <c r="F345" s="69" t="s">
        <v>259</v>
      </c>
      <c r="G345" s="69" t="s">
        <v>1077</v>
      </c>
      <c r="H345" s="69" t="s">
        <v>63</v>
      </c>
      <c r="I345" s="69" t="s">
        <v>806</v>
      </c>
      <c r="J345" s="237" t="s">
        <v>1078</v>
      </c>
      <c r="K345" s="70">
        <v>494.0</v>
      </c>
      <c r="L345" s="70">
        <v>494.0</v>
      </c>
      <c r="M345" s="71">
        <f t="shared" si="26"/>
        <v>1</v>
      </c>
      <c r="N345" s="70">
        <v>0.0</v>
      </c>
      <c r="O345" s="72">
        <f t="shared" si="2"/>
        <v>0</v>
      </c>
      <c r="P345" s="69">
        <v>2.0</v>
      </c>
      <c r="Q345" s="69">
        <v>1.0</v>
      </c>
      <c r="R345" s="72">
        <f t="shared" si="20"/>
        <v>0.5</v>
      </c>
      <c r="S345" s="76"/>
      <c r="T345" s="69">
        <v>0.0</v>
      </c>
      <c r="U345" s="76"/>
      <c r="V345" s="76"/>
      <c r="W345" s="76"/>
      <c r="X345" s="73">
        <f t="shared" si="21"/>
        <v>3.36856461</v>
      </c>
      <c r="Y345" s="73">
        <f>IF(K345="","",IF(THAM_SO!$B$7="Ưu tiên tỷ lệ trực tuyến thấp",(1-M345)*100,M345*100))</f>
        <v>0</v>
      </c>
      <c r="Z345" s="73">
        <f t="shared" si="22"/>
        <v>50</v>
      </c>
      <c r="AA345" s="73">
        <f t="shared" si="23"/>
        <v>0</v>
      </c>
      <c r="AB345" s="73">
        <f t="shared" si="24"/>
        <v>0</v>
      </c>
      <c r="AC345" s="73">
        <f>IF(K345="","",X345*THAM_SO!$B$2+Y345*THAM_SO!$B$3+Z345*THAM_SO!$B$4+AA345*THAM_SO!$B$5+AB345*THAM_SO!$B$6)</f>
        <v>16.17899761</v>
      </c>
      <c r="AD345" s="75">
        <f t="shared" si="25"/>
        <v>142</v>
      </c>
      <c r="AE345" s="76"/>
      <c r="AF345" s="78"/>
      <c r="AG345" s="78"/>
      <c r="AH345" s="78"/>
      <c r="AI345" s="78"/>
      <c r="AJ345" s="78"/>
      <c r="AK345" s="78"/>
      <c r="AL345" s="78"/>
    </row>
    <row r="346" ht="13.5" customHeight="1">
      <c r="A346" s="20">
        <v>341.0</v>
      </c>
      <c r="B346" s="20" t="s">
        <v>63</v>
      </c>
      <c r="C346" s="20" t="s">
        <v>125</v>
      </c>
      <c r="D346" s="67">
        <v>1.0</v>
      </c>
      <c r="E346" s="68" t="s">
        <v>613</v>
      </c>
      <c r="F346" s="69" t="s">
        <v>331</v>
      </c>
      <c r="G346" s="69" t="s">
        <v>243</v>
      </c>
      <c r="H346" s="69" t="s">
        <v>63</v>
      </c>
      <c r="I346" s="69" t="s">
        <v>806</v>
      </c>
      <c r="J346" s="237" t="s">
        <v>1079</v>
      </c>
      <c r="K346" s="70">
        <v>1812.0</v>
      </c>
      <c r="L346" s="70">
        <v>1812.0</v>
      </c>
      <c r="M346" s="71">
        <f t="shared" si="26"/>
        <v>1</v>
      </c>
      <c r="N346" s="70">
        <v>0.0</v>
      </c>
      <c r="O346" s="72">
        <f t="shared" si="2"/>
        <v>0</v>
      </c>
      <c r="P346" s="69">
        <v>1.0</v>
      </c>
      <c r="Q346" s="69">
        <v>0.0</v>
      </c>
      <c r="R346" s="72">
        <f t="shared" si="20"/>
        <v>0</v>
      </c>
      <c r="S346" s="69" t="s">
        <v>545</v>
      </c>
      <c r="T346" s="69">
        <v>1.0</v>
      </c>
      <c r="U346" s="69" t="s">
        <v>1068</v>
      </c>
      <c r="V346" s="69" t="s">
        <v>1074</v>
      </c>
      <c r="W346" s="137" t="s">
        <v>964</v>
      </c>
      <c r="X346" s="73">
        <f t="shared" si="21"/>
        <v>12.35594954</v>
      </c>
      <c r="Y346" s="73">
        <f>IF(K346="","",IF(THAM_SO!$B$7="Ưu tiên tỷ lệ trực tuyến thấp",(1-M346)*100,M346*100))</f>
        <v>0</v>
      </c>
      <c r="Z346" s="73">
        <f t="shared" si="22"/>
        <v>0</v>
      </c>
      <c r="AA346" s="73">
        <f t="shared" si="23"/>
        <v>0</v>
      </c>
      <c r="AB346" s="73">
        <f t="shared" si="24"/>
        <v>20</v>
      </c>
      <c r="AC346" s="73">
        <f>IF(K346="","",X346*THAM_SO!$B$2+Y346*THAM_SO!$B$3+Z346*THAM_SO!$B$4+AA346*THAM_SO!$B$5+AB346*THAM_SO!$B$6)</f>
        <v>6.324582339</v>
      </c>
      <c r="AD346" s="75">
        <f t="shared" si="25"/>
        <v>228</v>
      </c>
      <c r="AE346" s="76"/>
      <c r="AF346" s="78"/>
      <c r="AG346" s="78"/>
      <c r="AH346" s="78"/>
      <c r="AI346" s="78"/>
      <c r="AJ346" s="78"/>
      <c r="AK346" s="78"/>
      <c r="AL346" s="78"/>
    </row>
    <row r="347" ht="42.75" customHeight="1">
      <c r="A347" s="20">
        <v>342.0</v>
      </c>
      <c r="B347" s="20" t="s">
        <v>63</v>
      </c>
      <c r="C347" s="20" t="s">
        <v>125</v>
      </c>
      <c r="D347" s="67">
        <v>2.0</v>
      </c>
      <c r="E347" s="68" t="s">
        <v>536</v>
      </c>
      <c r="F347" s="69" t="s">
        <v>650</v>
      </c>
      <c r="G347" s="69" t="s">
        <v>185</v>
      </c>
      <c r="H347" s="69" t="s">
        <v>63</v>
      </c>
      <c r="I347" s="69" t="s">
        <v>806</v>
      </c>
      <c r="J347" s="237" t="s">
        <v>1080</v>
      </c>
      <c r="K347" s="70">
        <v>858.0</v>
      </c>
      <c r="L347" s="70">
        <v>858.0</v>
      </c>
      <c r="M347" s="71">
        <f t="shared" si="26"/>
        <v>1</v>
      </c>
      <c r="N347" s="70">
        <v>0.0</v>
      </c>
      <c r="O347" s="72">
        <f t="shared" si="2"/>
        <v>0</v>
      </c>
      <c r="P347" s="69">
        <v>1.0</v>
      </c>
      <c r="Q347" s="69">
        <v>1.0</v>
      </c>
      <c r="R347" s="72">
        <f t="shared" si="20"/>
        <v>1</v>
      </c>
      <c r="S347" s="69" t="s">
        <v>1081</v>
      </c>
      <c r="T347" s="69">
        <v>0.0</v>
      </c>
      <c r="U347" s="76"/>
      <c r="V347" s="76"/>
      <c r="W347" s="76"/>
      <c r="X347" s="73">
        <f t="shared" si="21"/>
        <v>5.850664848</v>
      </c>
      <c r="Y347" s="73">
        <f>IF(K347="","",IF(THAM_SO!$B$7="Ưu tiên tỷ lệ trực tuyến thấp",(1-M347)*100,M347*100))</f>
        <v>0</v>
      </c>
      <c r="Z347" s="73">
        <f t="shared" si="22"/>
        <v>100</v>
      </c>
      <c r="AA347" s="73">
        <f t="shared" si="23"/>
        <v>0</v>
      </c>
      <c r="AB347" s="73">
        <f t="shared" si="24"/>
        <v>0</v>
      </c>
      <c r="AC347" s="73">
        <f>IF(K347="","",X347*THAM_SO!$B$2+Y347*THAM_SO!$B$3+Z347*THAM_SO!$B$4+AA347*THAM_SO!$B$5+AB347*THAM_SO!$B$6)</f>
        <v>32.0477327</v>
      </c>
      <c r="AD347" s="75">
        <f t="shared" si="25"/>
        <v>79</v>
      </c>
      <c r="AE347" s="76"/>
      <c r="AF347" s="78"/>
      <c r="AG347" s="78"/>
      <c r="AH347" s="78"/>
      <c r="AI347" s="78"/>
      <c r="AJ347" s="78"/>
      <c r="AK347" s="78"/>
      <c r="AL347" s="78"/>
    </row>
    <row r="348" ht="40.5" customHeight="1">
      <c r="A348" s="20">
        <v>343.0</v>
      </c>
      <c r="B348" s="20" t="s">
        <v>63</v>
      </c>
      <c r="C348" s="20" t="s">
        <v>125</v>
      </c>
      <c r="D348" s="67">
        <v>3.0</v>
      </c>
      <c r="E348" s="68" t="s">
        <v>635</v>
      </c>
      <c r="F348" s="69" t="s">
        <v>351</v>
      </c>
      <c r="G348" s="69" t="s">
        <v>185</v>
      </c>
      <c r="H348" s="69" t="s">
        <v>63</v>
      </c>
      <c r="I348" s="69" t="s">
        <v>806</v>
      </c>
      <c r="J348" s="237" t="s">
        <v>1082</v>
      </c>
      <c r="K348" s="70">
        <v>1217.0</v>
      </c>
      <c r="L348" s="70">
        <v>1217.0</v>
      </c>
      <c r="M348" s="71">
        <f t="shared" si="26"/>
        <v>1</v>
      </c>
      <c r="N348" s="70">
        <v>0.0</v>
      </c>
      <c r="O348" s="72">
        <f t="shared" si="2"/>
        <v>0</v>
      </c>
      <c r="P348" s="69">
        <v>1.0</v>
      </c>
      <c r="Q348" s="69">
        <v>1.0</v>
      </c>
      <c r="R348" s="72">
        <f t="shared" si="20"/>
        <v>1</v>
      </c>
      <c r="S348" s="525" t="s">
        <v>1083</v>
      </c>
      <c r="T348" s="69">
        <v>0.0</v>
      </c>
      <c r="U348" s="76"/>
      <c r="V348" s="76"/>
      <c r="W348" s="76"/>
      <c r="X348" s="73">
        <f t="shared" si="21"/>
        <v>8.298670303</v>
      </c>
      <c r="Y348" s="73">
        <f>IF(K348="","",IF(THAM_SO!$B$7="Ưu tiên tỷ lệ trực tuyến thấp",(1-M348)*100,M348*100))</f>
        <v>0</v>
      </c>
      <c r="Z348" s="73">
        <f t="shared" si="22"/>
        <v>100</v>
      </c>
      <c r="AA348" s="73">
        <f t="shared" si="23"/>
        <v>0</v>
      </c>
      <c r="AB348" s="73">
        <f t="shared" si="24"/>
        <v>0</v>
      </c>
      <c r="AC348" s="73">
        <f>IF(K348="","",X348*THAM_SO!$B$2+Y348*THAM_SO!$B$3+Z348*THAM_SO!$B$4+AA348*THAM_SO!$B$5+AB348*THAM_SO!$B$6)</f>
        <v>32.90453461</v>
      </c>
      <c r="AD348" s="75">
        <f t="shared" si="25"/>
        <v>66</v>
      </c>
      <c r="AE348" s="76"/>
      <c r="AF348" s="78"/>
      <c r="AG348" s="78"/>
      <c r="AH348" s="78"/>
      <c r="AI348" s="78"/>
      <c r="AJ348" s="78"/>
      <c r="AK348" s="78"/>
      <c r="AL348" s="78"/>
    </row>
    <row r="349" ht="48.75" customHeight="1">
      <c r="A349" s="20">
        <v>344.0</v>
      </c>
      <c r="B349" s="20" t="s">
        <v>63</v>
      </c>
      <c r="C349" s="20" t="s">
        <v>125</v>
      </c>
      <c r="D349" s="67">
        <v>4.0</v>
      </c>
      <c r="E349" s="68" t="s">
        <v>519</v>
      </c>
      <c r="F349" s="69" t="s">
        <v>353</v>
      </c>
      <c r="G349" s="69" t="s">
        <v>185</v>
      </c>
      <c r="H349" s="69" t="s">
        <v>63</v>
      </c>
      <c r="I349" s="69" t="s">
        <v>806</v>
      </c>
      <c r="J349" s="237" t="s">
        <v>1084</v>
      </c>
      <c r="K349" s="70">
        <v>497.0</v>
      </c>
      <c r="L349" s="70">
        <v>497.0</v>
      </c>
      <c r="M349" s="71">
        <f t="shared" si="26"/>
        <v>1</v>
      </c>
      <c r="N349" s="70">
        <v>0.0</v>
      </c>
      <c r="O349" s="72">
        <f t="shared" si="2"/>
        <v>0</v>
      </c>
      <c r="P349" s="69">
        <v>1.0</v>
      </c>
      <c r="Q349" s="69">
        <v>1.0</v>
      </c>
      <c r="R349" s="72">
        <f t="shared" si="20"/>
        <v>1</v>
      </c>
      <c r="S349" s="525" t="s">
        <v>1083</v>
      </c>
      <c r="T349" s="69">
        <v>1.0</v>
      </c>
      <c r="U349" s="69" t="s">
        <v>1085</v>
      </c>
      <c r="V349" s="69" t="s">
        <v>1086</v>
      </c>
      <c r="W349" s="137" t="s">
        <v>1087</v>
      </c>
      <c r="X349" s="73">
        <f t="shared" si="21"/>
        <v>3.38902148</v>
      </c>
      <c r="Y349" s="73">
        <f>IF(K349="","",IF(THAM_SO!$B$7="Ưu tiên tỷ lệ trực tuyến thấp",(1-M349)*100,M349*100))</f>
        <v>0</v>
      </c>
      <c r="Z349" s="73">
        <f t="shared" si="22"/>
        <v>100</v>
      </c>
      <c r="AA349" s="73">
        <f t="shared" si="23"/>
        <v>0</v>
      </c>
      <c r="AB349" s="73">
        <f t="shared" si="24"/>
        <v>20</v>
      </c>
      <c r="AC349" s="73">
        <f>IF(K349="","",X349*THAM_SO!$B$2+Y349*THAM_SO!$B$3+Z349*THAM_SO!$B$4+AA349*THAM_SO!$B$5+AB349*THAM_SO!$B$6)</f>
        <v>33.18615752</v>
      </c>
      <c r="AD349" s="75">
        <f t="shared" si="25"/>
        <v>56</v>
      </c>
      <c r="AE349" s="76"/>
      <c r="AF349" s="78"/>
      <c r="AG349" s="78"/>
      <c r="AH349" s="78"/>
      <c r="AI349" s="78"/>
      <c r="AJ349" s="78"/>
      <c r="AK349" s="78"/>
      <c r="AL349" s="78"/>
    </row>
    <row r="350" ht="45.75" customHeight="1">
      <c r="A350" s="20">
        <v>345.0</v>
      </c>
      <c r="B350" s="20" t="s">
        <v>63</v>
      </c>
      <c r="C350" s="20" t="s">
        <v>125</v>
      </c>
      <c r="D350" s="67">
        <v>5.0</v>
      </c>
      <c r="E350" s="68" t="s">
        <v>539</v>
      </c>
      <c r="F350" s="69" t="s">
        <v>1088</v>
      </c>
      <c r="G350" s="69" t="s">
        <v>462</v>
      </c>
      <c r="H350" s="69" t="s">
        <v>63</v>
      </c>
      <c r="I350" s="69" t="s">
        <v>806</v>
      </c>
      <c r="J350" s="237" t="s">
        <v>1089</v>
      </c>
      <c r="K350" s="70">
        <v>769.0</v>
      </c>
      <c r="L350" s="70">
        <v>769.0</v>
      </c>
      <c r="M350" s="71">
        <f t="shared" si="26"/>
        <v>1</v>
      </c>
      <c r="N350" s="70">
        <v>0.0</v>
      </c>
      <c r="O350" s="72">
        <f t="shared" si="2"/>
        <v>0</v>
      </c>
      <c r="P350" s="69">
        <v>2.0</v>
      </c>
      <c r="Q350" s="69">
        <v>1.0</v>
      </c>
      <c r="R350" s="72">
        <f t="shared" si="20"/>
        <v>0.5</v>
      </c>
      <c r="S350" s="525" t="s">
        <v>1090</v>
      </c>
      <c r="T350" s="69">
        <v>0.0</v>
      </c>
      <c r="U350" s="76"/>
      <c r="V350" s="76"/>
      <c r="W350" s="76"/>
      <c r="X350" s="73">
        <f t="shared" si="21"/>
        <v>5.243777702</v>
      </c>
      <c r="Y350" s="73">
        <f>IF(K350="","",IF(THAM_SO!$B$7="Ưu tiên tỷ lệ trực tuyến thấp",(1-M350)*100,M350*100))</f>
        <v>0</v>
      </c>
      <c r="Z350" s="73">
        <f t="shared" si="22"/>
        <v>50</v>
      </c>
      <c r="AA350" s="73">
        <f t="shared" si="23"/>
        <v>0</v>
      </c>
      <c r="AB350" s="73">
        <f t="shared" si="24"/>
        <v>0</v>
      </c>
      <c r="AC350" s="73">
        <f>IF(K350="","",X350*THAM_SO!$B$2+Y350*THAM_SO!$B$3+Z350*THAM_SO!$B$4+AA350*THAM_SO!$B$5+AB350*THAM_SO!$B$6)</f>
        <v>16.8353222</v>
      </c>
      <c r="AD350" s="75">
        <f t="shared" si="25"/>
        <v>135</v>
      </c>
      <c r="AE350" s="76"/>
      <c r="AF350" s="78"/>
      <c r="AG350" s="78"/>
      <c r="AH350" s="78"/>
      <c r="AI350" s="78"/>
      <c r="AJ350" s="78"/>
      <c r="AK350" s="78"/>
      <c r="AL350" s="78"/>
    </row>
    <row r="351" ht="13.5" customHeight="1">
      <c r="A351" s="20">
        <v>346.0</v>
      </c>
      <c r="B351" s="20" t="s">
        <v>63</v>
      </c>
      <c r="C351" s="20" t="s">
        <v>126</v>
      </c>
      <c r="D351" s="67">
        <v>1.0</v>
      </c>
      <c r="E351" s="68" t="s">
        <v>512</v>
      </c>
      <c r="F351" s="69" t="s">
        <v>331</v>
      </c>
      <c r="G351" s="69" t="s">
        <v>243</v>
      </c>
      <c r="H351" s="69" t="s">
        <v>63</v>
      </c>
      <c r="I351" s="69" t="s">
        <v>759</v>
      </c>
      <c r="J351" s="237" t="s">
        <v>1091</v>
      </c>
      <c r="K351" s="70">
        <v>3296.0</v>
      </c>
      <c r="L351" s="70">
        <v>3265.0</v>
      </c>
      <c r="M351" s="71">
        <f t="shared" si="26"/>
        <v>0.9905946602</v>
      </c>
      <c r="N351" s="70">
        <v>0.0</v>
      </c>
      <c r="O351" s="72">
        <f t="shared" si="2"/>
        <v>0</v>
      </c>
      <c r="P351" s="69">
        <v>1.0</v>
      </c>
      <c r="Q351" s="69">
        <v>0.0</v>
      </c>
      <c r="R351" s="72">
        <f t="shared" si="20"/>
        <v>0</v>
      </c>
      <c r="S351" s="69" t="s">
        <v>573</v>
      </c>
      <c r="T351" s="69">
        <v>1.0</v>
      </c>
      <c r="U351" s="69" t="s">
        <v>1092</v>
      </c>
      <c r="V351" s="69" t="s">
        <v>1093</v>
      </c>
      <c r="W351" s="76"/>
      <c r="X351" s="73">
        <f t="shared" si="21"/>
        <v>22.47528128</v>
      </c>
      <c r="Y351" s="73">
        <f>IF(K351="","",IF(THAM_SO!$B$7="Ưu tiên tỷ lệ trực tuyến thấp",(1-M351)*100,M351*100))</f>
        <v>0.9405339806</v>
      </c>
      <c r="Z351" s="73">
        <f t="shared" si="22"/>
        <v>0</v>
      </c>
      <c r="AA351" s="73">
        <f t="shared" si="23"/>
        <v>0</v>
      </c>
      <c r="AB351" s="73">
        <f t="shared" si="24"/>
        <v>20</v>
      </c>
      <c r="AC351" s="73">
        <f>IF(K351="","",X351*THAM_SO!$B$2+Y351*THAM_SO!$B$3+Z351*THAM_SO!$B$4+AA351*THAM_SO!$B$5+AB351*THAM_SO!$B$6)</f>
        <v>10.00742855</v>
      </c>
      <c r="AD351" s="75">
        <f t="shared" si="25"/>
        <v>184</v>
      </c>
      <c r="AE351" s="76"/>
      <c r="AF351" s="78"/>
      <c r="AG351" s="78"/>
      <c r="AH351" s="78"/>
      <c r="AI351" s="78"/>
      <c r="AJ351" s="78"/>
      <c r="AK351" s="78"/>
      <c r="AL351" s="78"/>
    </row>
    <row r="352" ht="13.5" customHeight="1">
      <c r="A352" s="20">
        <v>347.0</v>
      </c>
      <c r="B352" s="20" t="s">
        <v>63</v>
      </c>
      <c r="C352" s="20" t="s">
        <v>126</v>
      </c>
      <c r="D352" s="67">
        <v>2.0</v>
      </c>
      <c r="E352" s="68" t="s">
        <v>513</v>
      </c>
      <c r="F352" s="69" t="s">
        <v>650</v>
      </c>
      <c r="G352" s="69" t="s">
        <v>185</v>
      </c>
      <c r="H352" s="69" t="s">
        <v>63</v>
      </c>
      <c r="I352" s="69" t="s">
        <v>759</v>
      </c>
      <c r="J352" s="237" t="s">
        <v>1094</v>
      </c>
      <c r="K352" s="70">
        <v>1387.0</v>
      </c>
      <c r="L352" s="70">
        <v>1387.0</v>
      </c>
      <c r="M352" s="71">
        <f t="shared" si="26"/>
        <v>1</v>
      </c>
      <c r="N352" s="70">
        <v>0.0</v>
      </c>
      <c r="O352" s="72">
        <f t="shared" si="2"/>
        <v>0</v>
      </c>
      <c r="P352" s="69">
        <v>1.0</v>
      </c>
      <c r="Q352" s="69">
        <v>1.0</v>
      </c>
      <c r="R352" s="72">
        <f t="shared" si="20"/>
        <v>1</v>
      </c>
      <c r="S352" s="69" t="s">
        <v>573</v>
      </c>
      <c r="T352" s="69">
        <v>1.0</v>
      </c>
      <c r="U352" s="69" t="s">
        <v>1095</v>
      </c>
      <c r="V352" s="69" t="s">
        <v>1096</v>
      </c>
      <c r="W352" s="69" t="s">
        <v>1097</v>
      </c>
      <c r="X352" s="73">
        <f t="shared" si="21"/>
        <v>9.457892942</v>
      </c>
      <c r="Y352" s="73">
        <f>IF(K352="","",IF(THAM_SO!$B$7="Ưu tiên tỷ lệ trực tuyến thấp",(1-M352)*100,M352*100))</f>
        <v>0</v>
      </c>
      <c r="Z352" s="73">
        <f t="shared" si="22"/>
        <v>100</v>
      </c>
      <c r="AA352" s="73">
        <f t="shared" si="23"/>
        <v>0</v>
      </c>
      <c r="AB352" s="73">
        <f t="shared" si="24"/>
        <v>20</v>
      </c>
      <c r="AC352" s="73">
        <f>IF(K352="","",X352*THAM_SO!$B$2+Y352*THAM_SO!$B$3+Z352*THAM_SO!$B$4+AA352*THAM_SO!$B$5+AB352*THAM_SO!$B$6)</f>
        <v>35.31026253</v>
      </c>
      <c r="AD352" s="75">
        <f t="shared" si="25"/>
        <v>29</v>
      </c>
      <c r="AE352" s="76"/>
      <c r="AF352" s="78"/>
      <c r="AG352" s="78"/>
      <c r="AH352" s="78"/>
      <c r="AI352" s="78"/>
      <c r="AJ352" s="78"/>
      <c r="AK352" s="78"/>
      <c r="AL352" s="78"/>
    </row>
    <row r="353" ht="13.5" customHeight="1">
      <c r="A353" s="20">
        <v>348.0</v>
      </c>
      <c r="B353" s="20" t="s">
        <v>63</v>
      </c>
      <c r="C353" s="20" t="s">
        <v>126</v>
      </c>
      <c r="D353" s="67">
        <v>3.0</v>
      </c>
      <c r="E353" s="68" t="s">
        <v>646</v>
      </c>
      <c r="F353" s="69" t="s">
        <v>205</v>
      </c>
      <c r="G353" s="69" t="s">
        <v>206</v>
      </c>
      <c r="H353" s="69" t="s">
        <v>63</v>
      </c>
      <c r="I353" s="69" t="s">
        <v>759</v>
      </c>
      <c r="J353" s="237" t="s">
        <v>1098</v>
      </c>
      <c r="K353" s="70">
        <v>269.0</v>
      </c>
      <c r="L353" s="70">
        <v>269.0</v>
      </c>
      <c r="M353" s="71">
        <f t="shared" si="26"/>
        <v>1</v>
      </c>
      <c r="N353" s="70">
        <v>0.0</v>
      </c>
      <c r="O353" s="72">
        <f t="shared" si="2"/>
        <v>0</v>
      </c>
      <c r="P353" s="69">
        <v>1.0</v>
      </c>
      <c r="Q353" s="69">
        <v>1.0</v>
      </c>
      <c r="R353" s="72">
        <f t="shared" si="20"/>
        <v>1</v>
      </c>
      <c r="S353" s="69" t="s">
        <v>573</v>
      </c>
      <c r="T353" s="76"/>
      <c r="U353" s="76"/>
      <c r="V353" s="76"/>
      <c r="W353" s="76"/>
      <c r="X353" s="73">
        <f t="shared" si="21"/>
        <v>1.834299352</v>
      </c>
      <c r="Y353" s="73">
        <f>IF(K353="","",IF(THAM_SO!$B$7="Ưu tiên tỷ lệ trực tuyến thấp",(1-M353)*100,M353*100))</f>
        <v>0</v>
      </c>
      <c r="Z353" s="73">
        <f t="shared" si="22"/>
        <v>100</v>
      </c>
      <c r="AA353" s="73">
        <f t="shared" si="23"/>
        <v>0</v>
      </c>
      <c r="AB353" s="73">
        <f t="shared" si="24"/>
        <v>0</v>
      </c>
      <c r="AC353" s="73">
        <f>IF(K353="","",X353*THAM_SO!$B$2+Y353*THAM_SO!$B$3+Z353*THAM_SO!$B$4+AA353*THAM_SO!$B$5+AB353*THAM_SO!$B$6)</f>
        <v>30.64200477</v>
      </c>
      <c r="AD353" s="75">
        <f t="shared" si="25"/>
        <v>86</v>
      </c>
      <c r="AE353" s="76"/>
      <c r="AF353" s="78"/>
      <c r="AG353" s="78"/>
      <c r="AH353" s="78"/>
      <c r="AI353" s="78"/>
      <c r="AJ353" s="78"/>
      <c r="AK353" s="78"/>
      <c r="AL353" s="78"/>
    </row>
    <row r="354" ht="13.5" customHeight="1">
      <c r="A354" s="20">
        <v>349.0</v>
      </c>
      <c r="B354" s="20" t="s">
        <v>63</v>
      </c>
      <c r="C354" s="20" t="s">
        <v>126</v>
      </c>
      <c r="D354" s="67">
        <v>4.0</v>
      </c>
      <c r="E354" s="68" t="s">
        <v>819</v>
      </c>
      <c r="F354" s="69" t="s">
        <v>259</v>
      </c>
      <c r="G354" s="69" t="s">
        <v>1077</v>
      </c>
      <c r="H354" s="69" t="s">
        <v>63</v>
      </c>
      <c r="I354" s="69" t="s">
        <v>759</v>
      </c>
      <c r="J354" s="291" t="s">
        <v>772</v>
      </c>
      <c r="K354" s="70">
        <v>614.0</v>
      </c>
      <c r="L354" s="70">
        <v>614.0</v>
      </c>
      <c r="M354" s="71">
        <f t="shared" si="26"/>
        <v>1</v>
      </c>
      <c r="N354" s="70">
        <v>0.0</v>
      </c>
      <c r="O354" s="72">
        <f t="shared" si="2"/>
        <v>0</v>
      </c>
      <c r="P354" s="69">
        <v>1.0</v>
      </c>
      <c r="Q354" s="69">
        <v>1.0</v>
      </c>
      <c r="R354" s="72">
        <f t="shared" si="20"/>
        <v>1</v>
      </c>
      <c r="S354" s="69" t="s">
        <v>545</v>
      </c>
      <c r="T354" s="69">
        <v>1.0</v>
      </c>
      <c r="U354" s="69" t="s">
        <v>670</v>
      </c>
      <c r="V354" s="69" t="s">
        <v>1093</v>
      </c>
      <c r="W354" s="76"/>
      <c r="X354" s="73">
        <f t="shared" si="21"/>
        <v>4.186839414</v>
      </c>
      <c r="Y354" s="73">
        <f>IF(K354="","",IF(THAM_SO!$B$7="Ưu tiên tỷ lệ trực tuyến thấp",(1-M354)*100,M354*100))</f>
        <v>0</v>
      </c>
      <c r="Z354" s="73">
        <f t="shared" si="22"/>
        <v>100</v>
      </c>
      <c r="AA354" s="73">
        <f t="shared" si="23"/>
        <v>0</v>
      </c>
      <c r="AB354" s="73">
        <f t="shared" si="24"/>
        <v>20</v>
      </c>
      <c r="AC354" s="73">
        <f>IF(K354="","",X354*THAM_SO!$B$2+Y354*THAM_SO!$B$3+Z354*THAM_SO!$B$4+AA354*THAM_SO!$B$5+AB354*THAM_SO!$B$6)</f>
        <v>33.46539379</v>
      </c>
      <c r="AD354" s="75">
        <f t="shared" si="25"/>
        <v>51</v>
      </c>
      <c r="AE354" s="76"/>
      <c r="AF354" s="78"/>
      <c r="AG354" s="78"/>
      <c r="AH354" s="78"/>
      <c r="AI354" s="78"/>
      <c r="AJ354" s="78"/>
      <c r="AK354" s="78"/>
      <c r="AL354" s="78"/>
    </row>
    <row r="355" ht="13.5" customHeight="1">
      <c r="A355" s="20">
        <v>350.0</v>
      </c>
      <c r="B355" s="20" t="s">
        <v>63</v>
      </c>
      <c r="C355" s="20" t="s">
        <v>126</v>
      </c>
      <c r="D355" s="67">
        <v>5.0</v>
      </c>
      <c r="E355" s="526" t="s">
        <v>529</v>
      </c>
      <c r="F355" s="527" t="s">
        <v>353</v>
      </c>
      <c r="G355" s="69" t="s">
        <v>185</v>
      </c>
      <c r="H355" s="69" t="s">
        <v>63</v>
      </c>
      <c r="I355" s="69" t="s">
        <v>759</v>
      </c>
      <c r="J355" s="237" t="s">
        <v>1099</v>
      </c>
      <c r="K355" s="70">
        <v>410.0</v>
      </c>
      <c r="L355" s="70">
        <v>410.0</v>
      </c>
      <c r="M355" s="71">
        <f t="shared" si="26"/>
        <v>1</v>
      </c>
      <c r="N355" s="70">
        <v>0.0</v>
      </c>
      <c r="O355" s="72">
        <f t="shared" si="2"/>
        <v>0</v>
      </c>
      <c r="P355" s="69">
        <v>1.0</v>
      </c>
      <c r="Q355" s="69">
        <v>1.0</v>
      </c>
      <c r="R355" s="72">
        <f t="shared" si="20"/>
        <v>1</v>
      </c>
      <c r="S355" s="69" t="s">
        <v>545</v>
      </c>
      <c r="T355" s="69">
        <v>1.0</v>
      </c>
      <c r="U355" s="69" t="s">
        <v>670</v>
      </c>
      <c r="V355" s="69" t="s">
        <v>1093</v>
      </c>
      <c r="W355" s="76"/>
      <c r="X355" s="73">
        <f t="shared" si="21"/>
        <v>2.795772247</v>
      </c>
      <c r="Y355" s="73">
        <f>IF(K355="","",IF(THAM_SO!$B$7="Ưu tiên tỷ lệ trực tuyến thấp",(1-M355)*100,M355*100))</f>
        <v>0</v>
      </c>
      <c r="Z355" s="73">
        <f t="shared" si="22"/>
        <v>100</v>
      </c>
      <c r="AA355" s="73">
        <f t="shared" si="23"/>
        <v>0</v>
      </c>
      <c r="AB355" s="73">
        <f t="shared" si="24"/>
        <v>20</v>
      </c>
      <c r="AC355" s="73">
        <f>IF(K355="","",X355*THAM_SO!$B$2+Y355*THAM_SO!$B$3+Z355*THAM_SO!$B$4+AA355*THAM_SO!$B$5+AB355*THAM_SO!$B$6)</f>
        <v>32.97852029</v>
      </c>
      <c r="AD355" s="75">
        <f t="shared" si="25"/>
        <v>63</v>
      </c>
      <c r="AE355" s="76"/>
      <c r="AF355" s="78"/>
      <c r="AG355" s="78"/>
      <c r="AH355" s="78"/>
      <c r="AI355" s="78"/>
      <c r="AJ355" s="78"/>
      <c r="AK355" s="78"/>
      <c r="AL355" s="78"/>
    </row>
    <row r="356" ht="13.5" customHeight="1">
      <c r="A356" s="20">
        <v>351.0</v>
      </c>
      <c r="B356" s="20" t="s">
        <v>63</v>
      </c>
      <c r="C356" s="20" t="s">
        <v>127</v>
      </c>
      <c r="D356" s="67">
        <v>1.0</v>
      </c>
      <c r="E356" s="68" t="s">
        <v>544</v>
      </c>
      <c r="F356" s="69" t="s">
        <v>1100</v>
      </c>
      <c r="G356" s="69" t="s">
        <v>243</v>
      </c>
      <c r="H356" s="69" t="s">
        <v>63</v>
      </c>
      <c r="I356" s="69" t="s">
        <v>859</v>
      </c>
      <c r="J356" s="237" t="s">
        <v>1101</v>
      </c>
      <c r="K356" s="70">
        <v>1493.0</v>
      </c>
      <c r="L356" s="70">
        <v>1493.0</v>
      </c>
      <c r="M356" s="71">
        <f t="shared" si="26"/>
        <v>1</v>
      </c>
      <c r="N356" s="70">
        <v>0.0</v>
      </c>
      <c r="O356" s="72">
        <f t="shared" si="2"/>
        <v>0</v>
      </c>
      <c r="P356" s="69">
        <v>1.0</v>
      </c>
      <c r="Q356" s="69">
        <v>0.0</v>
      </c>
      <c r="R356" s="72">
        <f t="shared" si="20"/>
        <v>0</v>
      </c>
      <c r="S356" s="69" t="s">
        <v>1102</v>
      </c>
      <c r="T356" s="69">
        <v>2.0</v>
      </c>
      <c r="U356" s="69" t="s">
        <v>1103</v>
      </c>
      <c r="V356" s="69" t="s">
        <v>1104</v>
      </c>
      <c r="W356" s="69" t="s">
        <v>1105</v>
      </c>
      <c r="X356" s="73">
        <f t="shared" si="21"/>
        <v>10.18070235</v>
      </c>
      <c r="Y356" s="73">
        <f>IF(K356="","",IF(THAM_SO!$B$7="Ưu tiên tỷ lệ trực tuyến thấp",(1-M356)*100,M356*100))</f>
        <v>0</v>
      </c>
      <c r="Z356" s="73">
        <f t="shared" si="22"/>
        <v>0</v>
      </c>
      <c r="AA356" s="73">
        <f t="shared" si="23"/>
        <v>0</v>
      </c>
      <c r="AB356" s="73">
        <f t="shared" si="24"/>
        <v>40</v>
      </c>
      <c r="AC356" s="73">
        <f>IF(K356="","",X356*THAM_SO!$B$2+Y356*THAM_SO!$B$3+Z356*THAM_SO!$B$4+AA356*THAM_SO!$B$5+AB356*THAM_SO!$B$6)</f>
        <v>7.563245823</v>
      </c>
      <c r="AD356" s="75">
        <f t="shared" si="25"/>
        <v>208</v>
      </c>
      <c r="AE356" s="76"/>
      <c r="AF356" s="78"/>
      <c r="AG356" s="78"/>
      <c r="AH356" s="78"/>
      <c r="AI356" s="78"/>
      <c r="AJ356" s="78"/>
      <c r="AK356" s="78"/>
      <c r="AL356" s="78"/>
    </row>
    <row r="357" ht="13.5" customHeight="1">
      <c r="A357" s="20">
        <v>352.0</v>
      </c>
      <c r="B357" s="20" t="s">
        <v>63</v>
      </c>
      <c r="C357" s="20" t="s">
        <v>127</v>
      </c>
      <c r="D357" s="67">
        <v>2.0</v>
      </c>
      <c r="E357" s="68" t="s">
        <v>529</v>
      </c>
      <c r="F357" s="69" t="s">
        <v>353</v>
      </c>
      <c r="G357" s="69" t="s">
        <v>185</v>
      </c>
      <c r="H357" s="69" t="s">
        <v>63</v>
      </c>
      <c r="I357" s="69" t="s">
        <v>859</v>
      </c>
      <c r="J357" s="237" t="s">
        <v>1106</v>
      </c>
      <c r="K357" s="70">
        <v>328.0</v>
      </c>
      <c r="L357" s="70">
        <v>328.0</v>
      </c>
      <c r="M357" s="71">
        <f t="shared" si="26"/>
        <v>1</v>
      </c>
      <c r="N357" s="70">
        <v>0.0</v>
      </c>
      <c r="O357" s="72">
        <f t="shared" si="2"/>
        <v>0</v>
      </c>
      <c r="P357" s="69">
        <v>1.0</v>
      </c>
      <c r="Q357" s="69">
        <v>1.0</v>
      </c>
      <c r="R357" s="72">
        <f t="shared" si="20"/>
        <v>1</v>
      </c>
      <c r="S357" s="69" t="s">
        <v>1102</v>
      </c>
      <c r="T357" s="69">
        <v>1.0</v>
      </c>
      <c r="U357" s="69" t="s">
        <v>1107</v>
      </c>
      <c r="V357" s="69" t="s">
        <v>1108</v>
      </c>
      <c r="W357" s="69" t="s">
        <v>1109</v>
      </c>
      <c r="X357" s="73">
        <f t="shared" si="21"/>
        <v>2.236617797</v>
      </c>
      <c r="Y357" s="73">
        <f>IF(K357="","",IF(THAM_SO!$B$7="Ưu tiên tỷ lệ trực tuyến thấp",(1-M357)*100,M357*100))</f>
        <v>0</v>
      </c>
      <c r="Z357" s="73">
        <f t="shared" si="22"/>
        <v>100</v>
      </c>
      <c r="AA357" s="73">
        <f t="shared" si="23"/>
        <v>0</v>
      </c>
      <c r="AB357" s="73">
        <f t="shared" si="24"/>
        <v>20</v>
      </c>
      <c r="AC357" s="73">
        <f>IF(K357="","",X357*THAM_SO!$B$2+Y357*THAM_SO!$B$3+Z357*THAM_SO!$B$4+AA357*THAM_SO!$B$5+AB357*THAM_SO!$B$6)</f>
        <v>32.78281623</v>
      </c>
      <c r="AD357" s="75">
        <f t="shared" si="25"/>
        <v>68</v>
      </c>
      <c r="AE357" s="76"/>
      <c r="AF357" s="78"/>
      <c r="AG357" s="78"/>
      <c r="AH357" s="78"/>
      <c r="AI357" s="78"/>
      <c r="AJ357" s="78"/>
      <c r="AK357" s="78"/>
      <c r="AL357" s="78"/>
    </row>
    <row r="358" ht="13.5" customHeight="1">
      <c r="A358" s="20">
        <v>353.0</v>
      </c>
      <c r="B358" s="20" t="s">
        <v>63</v>
      </c>
      <c r="C358" s="20" t="s">
        <v>127</v>
      </c>
      <c r="D358" s="67">
        <v>3.0</v>
      </c>
      <c r="E358" s="68" t="s">
        <v>747</v>
      </c>
      <c r="F358" s="69" t="s">
        <v>1088</v>
      </c>
      <c r="G358" s="69" t="s">
        <v>185</v>
      </c>
      <c r="H358" s="69" t="s">
        <v>63</v>
      </c>
      <c r="I358" s="69" t="s">
        <v>859</v>
      </c>
      <c r="J358" s="237" t="s">
        <v>662</v>
      </c>
      <c r="K358" s="70">
        <v>459.0</v>
      </c>
      <c r="L358" s="70">
        <v>459.0</v>
      </c>
      <c r="M358" s="71">
        <f t="shared" si="26"/>
        <v>1</v>
      </c>
      <c r="N358" s="70">
        <v>0.0</v>
      </c>
      <c r="O358" s="72">
        <f t="shared" si="2"/>
        <v>0</v>
      </c>
      <c r="P358" s="69">
        <v>2.0</v>
      </c>
      <c r="Q358" s="69">
        <v>1.0</v>
      </c>
      <c r="R358" s="72">
        <f t="shared" si="20"/>
        <v>0.5</v>
      </c>
      <c r="S358" s="69" t="s">
        <v>1102</v>
      </c>
      <c r="T358" s="69">
        <v>3.0</v>
      </c>
      <c r="U358" s="69" t="s">
        <v>1110</v>
      </c>
      <c r="V358" s="69" t="s">
        <v>1111</v>
      </c>
      <c r="W358" s="69" t="s">
        <v>1112</v>
      </c>
      <c r="X358" s="73">
        <f t="shared" si="21"/>
        <v>3.129901125</v>
      </c>
      <c r="Y358" s="73">
        <f>IF(K358="","",IF(THAM_SO!$B$7="Ưu tiên tỷ lệ trực tuyến thấp",(1-M358)*100,M358*100))</f>
        <v>0</v>
      </c>
      <c r="Z358" s="73">
        <f t="shared" si="22"/>
        <v>50</v>
      </c>
      <c r="AA358" s="73">
        <f t="shared" si="23"/>
        <v>0</v>
      </c>
      <c r="AB358" s="73">
        <f t="shared" si="24"/>
        <v>60</v>
      </c>
      <c r="AC358" s="73">
        <f>IF(K358="","",X358*THAM_SO!$B$2+Y358*THAM_SO!$B$3+Z358*THAM_SO!$B$4+AA358*THAM_SO!$B$5+AB358*THAM_SO!$B$6)</f>
        <v>22.09546539</v>
      </c>
      <c r="AD358" s="75">
        <f t="shared" si="25"/>
        <v>109</v>
      </c>
      <c r="AE358" s="76"/>
      <c r="AF358" s="78"/>
      <c r="AG358" s="78"/>
      <c r="AH358" s="78"/>
      <c r="AI358" s="78"/>
      <c r="AJ358" s="78"/>
      <c r="AK358" s="78"/>
      <c r="AL358" s="78"/>
    </row>
    <row r="359" ht="13.5" customHeight="1">
      <c r="A359" s="20">
        <v>354.0</v>
      </c>
      <c r="B359" s="20" t="s">
        <v>63</v>
      </c>
      <c r="C359" s="20" t="s">
        <v>127</v>
      </c>
      <c r="D359" s="67">
        <v>4.0</v>
      </c>
      <c r="E359" s="68" t="s">
        <v>844</v>
      </c>
      <c r="F359" s="69" t="s">
        <v>205</v>
      </c>
      <c r="G359" s="69" t="s">
        <v>206</v>
      </c>
      <c r="H359" s="69" t="s">
        <v>63</v>
      </c>
      <c r="I359" s="69" t="s">
        <v>859</v>
      </c>
      <c r="J359" s="298" t="s">
        <v>814</v>
      </c>
      <c r="K359" s="70">
        <v>169.0</v>
      </c>
      <c r="L359" s="70">
        <v>169.0</v>
      </c>
      <c r="M359" s="71">
        <f t="shared" si="26"/>
        <v>1</v>
      </c>
      <c r="N359" s="70">
        <v>0.0</v>
      </c>
      <c r="O359" s="72">
        <f t="shared" si="2"/>
        <v>0</v>
      </c>
      <c r="P359" s="69">
        <v>1.0</v>
      </c>
      <c r="Q359" s="69">
        <v>1.0</v>
      </c>
      <c r="R359" s="72">
        <f t="shared" si="20"/>
        <v>1</v>
      </c>
      <c r="S359" s="76"/>
      <c r="T359" s="69">
        <v>1.0</v>
      </c>
      <c r="U359" s="69" t="s">
        <v>1113</v>
      </c>
      <c r="V359" s="69" t="s">
        <v>1114</v>
      </c>
      <c r="W359" s="69" t="s">
        <v>953</v>
      </c>
      <c r="X359" s="73">
        <f t="shared" si="21"/>
        <v>1.152403682</v>
      </c>
      <c r="Y359" s="73">
        <f>IF(K359="","",IF(THAM_SO!$B$7="Ưu tiên tỷ lệ trực tuyến thấp",(1-M359)*100,M359*100))</f>
        <v>0</v>
      </c>
      <c r="Z359" s="73">
        <f t="shared" si="22"/>
        <v>100</v>
      </c>
      <c r="AA359" s="73">
        <f t="shared" si="23"/>
        <v>0</v>
      </c>
      <c r="AB359" s="73">
        <f t="shared" si="24"/>
        <v>20</v>
      </c>
      <c r="AC359" s="73">
        <f>IF(K359="","",X359*THAM_SO!$B$2+Y359*THAM_SO!$B$3+Z359*THAM_SO!$B$4+AA359*THAM_SO!$B$5+AB359*THAM_SO!$B$6)</f>
        <v>32.40334129</v>
      </c>
      <c r="AD359" s="75">
        <f t="shared" si="25"/>
        <v>74</v>
      </c>
      <c r="AE359" s="76"/>
      <c r="AF359" s="78"/>
      <c r="AG359" s="78"/>
      <c r="AH359" s="78"/>
      <c r="AI359" s="78"/>
      <c r="AJ359" s="78"/>
      <c r="AK359" s="78"/>
      <c r="AL359" s="78"/>
    </row>
    <row r="360" ht="13.5" customHeight="1">
      <c r="A360" s="20">
        <v>355.0</v>
      </c>
      <c r="B360" s="20" t="s">
        <v>63</v>
      </c>
      <c r="C360" s="20" t="s">
        <v>127</v>
      </c>
      <c r="D360" s="67">
        <v>5.0</v>
      </c>
      <c r="E360" s="68" t="s">
        <v>954</v>
      </c>
      <c r="F360" s="69" t="s">
        <v>1115</v>
      </c>
      <c r="G360" s="69" t="s">
        <v>236</v>
      </c>
      <c r="H360" s="69" t="s">
        <v>63</v>
      </c>
      <c r="I360" s="69" t="s">
        <v>859</v>
      </c>
      <c r="J360" s="237" t="s">
        <v>662</v>
      </c>
      <c r="K360" s="70">
        <v>162.0</v>
      </c>
      <c r="L360" s="70">
        <v>162.0</v>
      </c>
      <c r="M360" s="71">
        <f t="shared" si="26"/>
        <v>1</v>
      </c>
      <c r="N360" s="70">
        <v>0.0</v>
      </c>
      <c r="O360" s="72">
        <f t="shared" si="2"/>
        <v>0</v>
      </c>
      <c r="P360" s="69">
        <v>1.0</v>
      </c>
      <c r="Q360" s="69">
        <v>1.0</v>
      </c>
      <c r="R360" s="72">
        <f t="shared" si="20"/>
        <v>1</v>
      </c>
      <c r="S360" s="69" t="s">
        <v>1116</v>
      </c>
      <c r="T360" s="69">
        <v>2.0</v>
      </c>
      <c r="U360" s="69" t="s">
        <v>1117</v>
      </c>
      <c r="V360" s="69" t="s">
        <v>1118</v>
      </c>
      <c r="W360" s="69" t="s">
        <v>1119</v>
      </c>
      <c r="X360" s="73">
        <f t="shared" si="21"/>
        <v>1.104670985</v>
      </c>
      <c r="Y360" s="73">
        <f>IF(K360="","",IF(THAM_SO!$B$7="Ưu tiên tỷ lệ trực tuyến thấp",(1-M360)*100,M360*100))</f>
        <v>0</v>
      </c>
      <c r="Z360" s="73">
        <f t="shared" si="22"/>
        <v>100</v>
      </c>
      <c r="AA360" s="73">
        <f t="shared" si="23"/>
        <v>0</v>
      </c>
      <c r="AB360" s="73">
        <f t="shared" si="24"/>
        <v>40</v>
      </c>
      <c r="AC360" s="73">
        <f>IF(K360="","",X360*THAM_SO!$B$2+Y360*THAM_SO!$B$3+Z360*THAM_SO!$B$4+AA360*THAM_SO!$B$5+AB360*THAM_SO!$B$6)</f>
        <v>34.38663484</v>
      </c>
      <c r="AD360" s="75">
        <f t="shared" si="25"/>
        <v>38</v>
      </c>
      <c r="AE360" s="76"/>
      <c r="AF360" s="78"/>
      <c r="AG360" s="78"/>
      <c r="AH360" s="78"/>
      <c r="AI360" s="78"/>
      <c r="AJ360" s="78"/>
      <c r="AK360" s="78"/>
      <c r="AL360" s="78"/>
    </row>
    <row r="361" ht="13.5" customHeight="1">
      <c r="A361" s="270">
        <v>357.0</v>
      </c>
      <c r="B361" s="270" t="s">
        <v>63</v>
      </c>
      <c r="C361" s="270" t="s">
        <v>128</v>
      </c>
      <c r="D361" s="528">
        <v>1.0</v>
      </c>
      <c r="E361" s="68" t="s">
        <v>529</v>
      </c>
      <c r="F361" s="69" t="s">
        <v>353</v>
      </c>
      <c r="G361" s="69" t="s">
        <v>185</v>
      </c>
      <c r="H361" s="69" t="s">
        <v>63</v>
      </c>
      <c r="I361" s="69" t="s">
        <v>804</v>
      </c>
      <c r="J361" s="237" t="s">
        <v>1120</v>
      </c>
      <c r="K361" s="529">
        <v>468.0</v>
      </c>
      <c r="L361" s="529">
        <v>468.0</v>
      </c>
      <c r="M361" s="530">
        <f t="shared" si="26"/>
        <v>1</v>
      </c>
      <c r="N361" s="531"/>
      <c r="O361" s="532">
        <f t="shared" si="2"/>
        <v>0</v>
      </c>
      <c r="P361" s="472"/>
      <c r="Q361" s="472"/>
      <c r="R361" s="532">
        <f t="shared" si="20"/>
        <v>0</v>
      </c>
      <c r="S361" s="472"/>
      <c r="T361" s="533">
        <v>3.0</v>
      </c>
      <c r="U361" s="534" t="s">
        <v>1121</v>
      </c>
      <c r="V361" s="534" t="s">
        <v>1122</v>
      </c>
      <c r="W361" s="534" t="s">
        <v>1123</v>
      </c>
      <c r="X361" s="535">
        <f>IF(K361="","",IFERROR(MIN(100,K361/MAX($K$6:$K$590)*100),0))</f>
        <v>3.191271735</v>
      </c>
      <c r="Y361" s="535">
        <f>IF(K361="","",IF(THAM_SO!$B$7="Ưu tiên tỷ lệ trực tuyến thấp",(1-M361)*100,M361*100))</f>
        <v>0</v>
      </c>
      <c r="Z361" s="535">
        <f>IF(K361="","",R361*100)</f>
        <v>0</v>
      </c>
      <c r="AA361" s="535">
        <f>IF(K361="","",O361*100)</f>
        <v>0</v>
      </c>
      <c r="AB361" s="535">
        <f>IF(K361="","",IFERROR(T361/5*100,0))</f>
        <v>60</v>
      </c>
      <c r="AC361" s="536">
        <f>IF(K361="","",X361*THAM_SO!$B$2+Y361*THAM_SO!$B$3+Z361*THAM_SO!$B$4+AA361*THAM_SO!$B$5+AB361*THAM_SO!$B$6)</f>
        <v>7.116945107</v>
      </c>
      <c r="AD361" s="537">
        <f>IF(AC361="","",COUNTIF($AC$6:$AC$590,"&gt;"&amp;AC361)+1)</f>
        <v>215</v>
      </c>
      <c r="AE361" s="278"/>
      <c r="AF361" s="270"/>
      <c r="AG361" s="270"/>
      <c r="AH361" s="270"/>
      <c r="AI361" s="270"/>
      <c r="AJ361" s="270"/>
      <c r="AK361" s="270"/>
      <c r="AL361" s="270"/>
    </row>
    <row r="362" ht="13.5" customHeight="1">
      <c r="A362" s="270">
        <v>358.0</v>
      </c>
      <c r="B362" s="270" t="s">
        <v>63</v>
      </c>
      <c r="C362" s="270" t="s">
        <v>128</v>
      </c>
      <c r="D362" s="528">
        <v>2.0</v>
      </c>
      <c r="E362" s="68" t="s">
        <v>544</v>
      </c>
      <c r="F362" s="69" t="s">
        <v>443</v>
      </c>
      <c r="G362" s="69" t="s">
        <v>243</v>
      </c>
      <c r="H362" s="69" t="s">
        <v>63</v>
      </c>
      <c r="I362" s="69" t="s">
        <v>804</v>
      </c>
      <c r="J362" s="237" t="s">
        <v>1124</v>
      </c>
      <c r="K362" s="529">
        <v>243.0</v>
      </c>
      <c r="L362" s="529">
        <v>243.0</v>
      </c>
      <c r="M362" s="530">
        <f t="shared" si="26"/>
        <v>1</v>
      </c>
      <c r="N362" s="531"/>
      <c r="O362" s="532">
        <f t="shared" si="2"/>
        <v>0</v>
      </c>
      <c r="P362" s="472"/>
      <c r="Q362" s="472"/>
      <c r="R362" s="532">
        <f t="shared" si="20"/>
        <v>0</v>
      </c>
      <c r="S362" s="472"/>
      <c r="T362" s="374">
        <v>3.0</v>
      </c>
      <c r="U362" s="533" t="s">
        <v>1125</v>
      </c>
      <c r="V362" s="274" t="s">
        <v>1126</v>
      </c>
      <c r="W362" s="538" t="s">
        <v>1127</v>
      </c>
      <c r="X362" s="279">
        <f t="shared" ref="X362:X372" si="27">IF(K362="","",IFERROR(MIN(100,K362/MAX($K$6:$K$590)*100),0))</f>
        <v>1.657006478</v>
      </c>
      <c r="Y362" s="279">
        <f>IF(K362="","",IF(THAM_SO!$B$7="Ưu tiên tỷ lệ trực tuyến thấp",(1-M362)*100,M362*100))</f>
        <v>0</v>
      </c>
      <c r="Z362" s="279">
        <f t="shared" ref="Z362:Z372" si="28">IF(K362="","",R362*100)</f>
        <v>0</v>
      </c>
      <c r="AA362" s="279">
        <f t="shared" ref="AA362:AA372" si="29">IF(K362="","",O362*100)</f>
        <v>0</v>
      </c>
      <c r="AB362" s="279">
        <f>IF(K362="","",IFERROR(T363/5*100,0))</f>
        <v>60</v>
      </c>
      <c r="AC362" s="279">
        <f>IF(K362="","",X362*THAM_SO!$B$2+Y362*THAM_SO!$B$3+Z362*THAM_SO!$B$4+AA362*THAM_SO!$B$5+AB362*THAM_SO!$B$6)</f>
        <v>6.579952267</v>
      </c>
      <c r="AD362" s="278">
        <f t="shared" ref="AD362:AD520" si="30">IF(AC362="","",COUNTIF($AC$6:$AC$590,"&gt;"&amp;AC362)+1)</f>
        <v>222</v>
      </c>
      <c r="AE362" s="278"/>
      <c r="AF362" s="270"/>
      <c r="AG362" s="270"/>
      <c r="AH362" s="270"/>
      <c r="AI362" s="270"/>
      <c r="AJ362" s="270"/>
      <c r="AK362" s="270"/>
      <c r="AL362" s="270"/>
    </row>
    <row r="363" ht="13.5" customHeight="1">
      <c r="A363" s="270">
        <v>359.0</v>
      </c>
      <c r="B363" s="270" t="s">
        <v>63</v>
      </c>
      <c r="C363" s="270" t="s">
        <v>128</v>
      </c>
      <c r="D363" s="528">
        <v>3.0</v>
      </c>
      <c r="E363" s="68" t="s">
        <v>646</v>
      </c>
      <c r="F363" s="69" t="s">
        <v>205</v>
      </c>
      <c r="G363" s="69" t="s">
        <v>206</v>
      </c>
      <c r="H363" s="69" t="s">
        <v>417</v>
      </c>
      <c r="I363" s="69" t="s">
        <v>804</v>
      </c>
      <c r="J363" s="298" t="s">
        <v>814</v>
      </c>
      <c r="K363" s="529">
        <v>37.0</v>
      </c>
      <c r="L363" s="529">
        <v>37.0</v>
      </c>
      <c r="M363" s="530">
        <f t="shared" si="26"/>
        <v>1</v>
      </c>
      <c r="N363" s="531"/>
      <c r="O363" s="532">
        <f t="shared" si="2"/>
        <v>0</v>
      </c>
      <c r="P363" s="472"/>
      <c r="Q363" s="472"/>
      <c r="R363" s="532">
        <f t="shared" si="20"/>
        <v>0</v>
      </c>
      <c r="S363" s="472"/>
      <c r="T363" s="533">
        <v>3.0</v>
      </c>
      <c r="U363" s="538" t="s">
        <v>1128</v>
      </c>
      <c r="V363" s="538" t="s">
        <v>1129</v>
      </c>
      <c r="W363" s="538" t="s">
        <v>1127</v>
      </c>
      <c r="X363" s="539">
        <f t="shared" si="27"/>
        <v>0.2523013979</v>
      </c>
      <c r="Y363" s="539">
        <f>IF(K363="","",IF(THAM_SO!$B$7="Ưu tiên tỷ lệ trực tuyến thấp",(1-M363)*100,M363*100))</f>
        <v>0</v>
      </c>
      <c r="Z363" s="539">
        <f t="shared" si="28"/>
        <v>0</v>
      </c>
      <c r="AA363" s="539">
        <f t="shared" si="29"/>
        <v>0</v>
      </c>
      <c r="AB363" s="539">
        <f>IF(K363="","",IFERROR(#REF!/5*100,0))</f>
        <v>0</v>
      </c>
      <c r="AC363" s="539">
        <f>IF(K363="","",X363*THAM_SO!$B$2+Y363*THAM_SO!$B$3+Z363*THAM_SO!$B$4+AA363*THAM_SO!$B$5+AB363*THAM_SO!$B$6)</f>
        <v>0.08830548926</v>
      </c>
      <c r="AD363" s="540">
        <f t="shared" si="30"/>
        <v>467</v>
      </c>
      <c r="AE363" s="540"/>
      <c r="AF363" s="270"/>
      <c r="AG363" s="270"/>
      <c r="AH363" s="270"/>
      <c r="AI363" s="270"/>
      <c r="AJ363" s="270"/>
      <c r="AK363" s="270"/>
      <c r="AL363" s="270"/>
    </row>
    <row r="364" ht="13.5" customHeight="1">
      <c r="A364" s="270">
        <v>360.0</v>
      </c>
      <c r="B364" s="270" t="s">
        <v>63</v>
      </c>
      <c r="C364" s="270" t="s">
        <v>128</v>
      </c>
      <c r="D364" s="528">
        <v>4.0</v>
      </c>
      <c r="E364" s="68" t="s">
        <v>819</v>
      </c>
      <c r="F364" s="69" t="s">
        <v>259</v>
      </c>
      <c r="G364" s="69" t="s">
        <v>1130</v>
      </c>
      <c r="H364" s="69" t="s">
        <v>63</v>
      </c>
      <c r="I364" s="69" t="s">
        <v>806</v>
      </c>
      <c r="J364" s="237" t="s">
        <v>1131</v>
      </c>
      <c r="K364" s="529">
        <v>272.0</v>
      </c>
      <c r="L364" s="529">
        <v>272.0</v>
      </c>
      <c r="M364" s="530">
        <f t="shared" si="26"/>
        <v>1</v>
      </c>
      <c r="N364" s="531"/>
      <c r="O364" s="532">
        <f t="shared" si="2"/>
        <v>0</v>
      </c>
      <c r="P364" s="472"/>
      <c r="Q364" s="472"/>
      <c r="R364" s="532">
        <f t="shared" si="20"/>
        <v>0</v>
      </c>
      <c r="S364" s="472"/>
      <c r="T364" s="533">
        <v>2.0</v>
      </c>
      <c r="U364" s="69" t="s">
        <v>1132</v>
      </c>
      <c r="V364" s="274" t="s">
        <v>1133</v>
      </c>
      <c r="W364" s="274" t="s">
        <v>1127</v>
      </c>
      <c r="X364" s="279">
        <f t="shared" si="27"/>
        <v>1.854756222</v>
      </c>
      <c r="Y364" s="279">
        <f>IF(K364="","",IF(THAM_SO!$B$7="Ưu tiên tỷ lệ trực tuyến thấp",(1-M364)*100,M364*100))</f>
        <v>0</v>
      </c>
      <c r="Z364" s="279">
        <f t="shared" si="28"/>
        <v>0</v>
      </c>
      <c r="AA364" s="279">
        <f t="shared" si="29"/>
        <v>0</v>
      </c>
      <c r="AB364" s="279">
        <f t="shared" ref="AB364:AB372" si="31">IF(K364="","",IFERROR(T364/5*100,0))</f>
        <v>40</v>
      </c>
      <c r="AC364" s="279">
        <f>IF(K364="","",X364*THAM_SO!$B$2+Y364*THAM_SO!$B$3+Z364*THAM_SO!$B$4+AA364*THAM_SO!$B$5+AB364*THAM_SO!$B$6)</f>
        <v>4.649164678</v>
      </c>
      <c r="AD364" s="278">
        <f t="shared" si="30"/>
        <v>264</v>
      </c>
      <c r="AE364" s="278"/>
      <c r="AF364" s="270"/>
      <c r="AG364" s="270"/>
      <c r="AH364" s="270"/>
      <c r="AI364" s="270"/>
      <c r="AJ364" s="270"/>
      <c r="AK364" s="270"/>
      <c r="AL364" s="270"/>
    </row>
    <row r="365" ht="13.5" customHeight="1">
      <c r="A365" s="270">
        <v>356.0</v>
      </c>
      <c r="B365" s="270" t="s">
        <v>63</v>
      </c>
      <c r="C365" s="270" t="s">
        <v>128</v>
      </c>
      <c r="D365" s="528">
        <v>5.0</v>
      </c>
      <c r="E365" s="541" t="s">
        <v>1134</v>
      </c>
      <c r="F365" s="542" t="s">
        <v>286</v>
      </c>
      <c r="G365" s="69" t="s">
        <v>1135</v>
      </c>
      <c r="H365" s="69" t="s">
        <v>63</v>
      </c>
      <c r="I365" s="69" t="s">
        <v>759</v>
      </c>
      <c r="J365" s="237" t="s">
        <v>1136</v>
      </c>
      <c r="K365" s="529">
        <v>149.0</v>
      </c>
      <c r="L365" s="529">
        <v>149.0</v>
      </c>
      <c r="M365" s="530">
        <f t="shared" si="26"/>
        <v>1</v>
      </c>
      <c r="N365" s="531"/>
      <c r="O365" s="532">
        <f t="shared" si="2"/>
        <v>0</v>
      </c>
      <c r="P365" s="472"/>
      <c r="Q365" s="472"/>
      <c r="R365" s="532">
        <f t="shared" si="20"/>
        <v>0</v>
      </c>
      <c r="S365" s="472"/>
      <c r="T365" s="533">
        <v>3.0</v>
      </c>
      <c r="U365" s="533" t="s">
        <v>1125</v>
      </c>
      <c r="V365" s="274" t="s">
        <v>1126</v>
      </c>
      <c r="W365" s="538" t="s">
        <v>1127</v>
      </c>
      <c r="X365" s="279">
        <f t="shared" si="27"/>
        <v>1.016024548</v>
      </c>
      <c r="Y365" s="279">
        <f>IF(K365="","",IF(THAM_SO!$B$7="Ưu tiên tỷ lệ trực tuyến thấp",(1-M365)*100,M365*100))</f>
        <v>0</v>
      </c>
      <c r="Z365" s="279">
        <f t="shared" si="28"/>
        <v>0</v>
      </c>
      <c r="AA365" s="279">
        <f t="shared" si="29"/>
        <v>0</v>
      </c>
      <c r="AB365" s="279">
        <f t="shared" si="31"/>
        <v>60</v>
      </c>
      <c r="AC365" s="279">
        <f>IF(K365="","",X365*THAM_SO!$B$2+Y365*THAM_SO!$B$3+Z365*THAM_SO!$B$4+AA365*THAM_SO!$B$5+AB365*THAM_SO!$B$6)</f>
        <v>6.355608592</v>
      </c>
      <c r="AD365" s="278">
        <f t="shared" si="30"/>
        <v>226</v>
      </c>
      <c r="AE365" s="278"/>
      <c r="AF365" s="270"/>
      <c r="AG365" s="270"/>
      <c r="AH365" s="270"/>
      <c r="AI365" s="270"/>
      <c r="AJ365" s="270"/>
      <c r="AK365" s="270"/>
      <c r="AL365" s="270"/>
    </row>
    <row r="366" ht="13.5" customHeight="1">
      <c r="A366" s="20">
        <v>361.0</v>
      </c>
      <c r="B366" s="20" t="s">
        <v>63</v>
      </c>
      <c r="C366" s="20" t="s">
        <v>129</v>
      </c>
      <c r="D366" s="67">
        <v>1.0</v>
      </c>
      <c r="E366" s="68" t="s">
        <v>954</v>
      </c>
      <c r="F366" s="543" t="s">
        <v>767</v>
      </c>
      <c r="G366" s="69" t="s">
        <v>236</v>
      </c>
      <c r="H366" s="69" t="s">
        <v>63</v>
      </c>
      <c r="I366" s="69" t="s">
        <v>759</v>
      </c>
      <c r="J366" s="237" t="s">
        <v>1137</v>
      </c>
      <c r="K366" s="70">
        <v>322.0</v>
      </c>
      <c r="L366" s="70">
        <v>322.0</v>
      </c>
      <c r="M366" s="71">
        <f t="shared" si="26"/>
        <v>1</v>
      </c>
      <c r="N366" s="81"/>
      <c r="O366" s="72">
        <f t="shared" si="2"/>
        <v>0</v>
      </c>
      <c r="P366" s="76"/>
      <c r="Q366" s="76"/>
      <c r="R366" s="72">
        <f t="shared" si="20"/>
        <v>0</v>
      </c>
      <c r="S366" s="76"/>
      <c r="T366" s="76"/>
      <c r="U366" s="76"/>
      <c r="V366" s="76"/>
      <c r="W366" s="76"/>
      <c r="X366" s="73">
        <f t="shared" si="27"/>
        <v>2.195704057</v>
      </c>
      <c r="Y366" s="73">
        <f>IF(K366="","",IF(THAM_SO!$B$7="Ưu tiên tỷ lệ trực tuyến thấp",(1-M366)*100,M366*100))</f>
        <v>0</v>
      </c>
      <c r="Z366" s="73">
        <f t="shared" si="28"/>
        <v>0</v>
      </c>
      <c r="AA366" s="73">
        <f t="shared" si="29"/>
        <v>0</v>
      </c>
      <c r="AB366" s="73">
        <f t="shared" si="31"/>
        <v>0</v>
      </c>
      <c r="AC366" s="73">
        <f>IF(K366="","",X366*THAM_SO!$B$2+Y366*THAM_SO!$B$3+Z366*THAM_SO!$B$4+AA366*THAM_SO!$B$5+AB366*THAM_SO!$B$6)</f>
        <v>0.76849642</v>
      </c>
      <c r="AD366" s="75">
        <f t="shared" si="30"/>
        <v>427</v>
      </c>
      <c r="AE366" s="76"/>
      <c r="AF366" s="78"/>
      <c r="AG366" s="78"/>
      <c r="AH366" s="78"/>
      <c r="AI366" s="78"/>
      <c r="AJ366" s="78"/>
      <c r="AK366" s="78"/>
      <c r="AL366" s="78"/>
    </row>
    <row r="367" ht="13.5" customHeight="1">
      <c r="A367" s="20">
        <v>362.0</v>
      </c>
      <c r="B367" s="20" t="s">
        <v>63</v>
      </c>
      <c r="C367" s="20" t="s">
        <v>129</v>
      </c>
      <c r="D367" s="67">
        <v>2.0</v>
      </c>
      <c r="E367" s="68" t="s">
        <v>819</v>
      </c>
      <c r="F367" s="139" t="s">
        <v>259</v>
      </c>
      <c r="G367" s="69" t="s">
        <v>1130</v>
      </c>
      <c r="H367" s="69" t="s">
        <v>63</v>
      </c>
      <c r="I367" s="69" t="s">
        <v>759</v>
      </c>
      <c r="J367" s="237" t="s">
        <v>1138</v>
      </c>
      <c r="K367" s="70">
        <v>576.0</v>
      </c>
      <c r="L367" s="70">
        <v>576.0</v>
      </c>
      <c r="M367" s="71">
        <f t="shared" si="26"/>
        <v>1</v>
      </c>
      <c r="N367" s="81"/>
      <c r="O367" s="72">
        <f t="shared" si="2"/>
        <v>0</v>
      </c>
      <c r="P367" s="76"/>
      <c r="Q367" s="76"/>
      <c r="R367" s="72">
        <f t="shared" si="20"/>
        <v>0</v>
      </c>
      <c r="S367" s="76"/>
      <c r="T367" s="76"/>
      <c r="U367" s="76"/>
      <c r="V367" s="76"/>
      <c r="W367" s="76"/>
      <c r="X367" s="73">
        <f t="shared" si="27"/>
        <v>3.927719059</v>
      </c>
      <c r="Y367" s="73">
        <f>IF(K367="","",IF(THAM_SO!$B$7="Ưu tiên tỷ lệ trực tuyến thấp",(1-M367)*100,M367*100))</f>
        <v>0</v>
      </c>
      <c r="Z367" s="73">
        <f t="shared" si="28"/>
        <v>0</v>
      </c>
      <c r="AA367" s="73">
        <f t="shared" si="29"/>
        <v>0</v>
      </c>
      <c r="AB367" s="73">
        <f t="shared" si="31"/>
        <v>0</v>
      </c>
      <c r="AC367" s="73">
        <f>IF(K367="","",X367*THAM_SO!$B$2+Y367*THAM_SO!$B$3+Z367*THAM_SO!$B$4+AA367*THAM_SO!$B$5+AB367*THAM_SO!$B$6)</f>
        <v>1.374701671</v>
      </c>
      <c r="AD367" s="75">
        <f t="shared" si="30"/>
        <v>392</v>
      </c>
      <c r="AE367" s="76"/>
      <c r="AF367" s="78"/>
      <c r="AG367" s="78"/>
      <c r="AH367" s="78"/>
      <c r="AI367" s="78"/>
      <c r="AJ367" s="78"/>
      <c r="AK367" s="78"/>
      <c r="AL367" s="78"/>
    </row>
    <row r="368" ht="13.5" customHeight="1">
      <c r="A368" s="20">
        <v>363.0</v>
      </c>
      <c r="B368" s="20" t="s">
        <v>63</v>
      </c>
      <c r="C368" s="20" t="s">
        <v>129</v>
      </c>
      <c r="D368" s="67">
        <v>3.0</v>
      </c>
      <c r="E368" s="358" t="s">
        <v>513</v>
      </c>
      <c r="F368" s="544" t="s">
        <v>650</v>
      </c>
      <c r="G368" s="69" t="s">
        <v>185</v>
      </c>
      <c r="H368" s="69" t="s">
        <v>63</v>
      </c>
      <c r="I368" s="69" t="s">
        <v>759</v>
      </c>
      <c r="J368" s="237" t="s">
        <v>1139</v>
      </c>
      <c r="K368" s="70">
        <v>2186.0</v>
      </c>
      <c r="L368" s="70">
        <v>2186.0</v>
      </c>
      <c r="M368" s="71">
        <f t="shared" si="26"/>
        <v>1</v>
      </c>
      <c r="N368" s="81"/>
      <c r="O368" s="72">
        <f t="shared" si="2"/>
        <v>0</v>
      </c>
      <c r="P368" s="76"/>
      <c r="Q368" s="76"/>
      <c r="R368" s="72">
        <f t="shared" si="20"/>
        <v>0</v>
      </c>
      <c r="S368" s="76"/>
      <c r="T368" s="76"/>
      <c r="U368" s="76"/>
      <c r="V368" s="76"/>
      <c r="W368" s="76"/>
      <c r="X368" s="73">
        <f t="shared" si="27"/>
        <v>14.90623935</v>
      </c>
      <c r="Y368" s="73">
        <f>IF(K368="","",IF(THAM_SO!$B$7="Ưu tiên tỷ lệ trực tuyến thấp",(1-M368)*100,M368*100))</f>
        <v>0</v>
      </c>
      <c r="Z368" s="73">
        <f t="shared" si="28"/>
        <v>0</v>
      </c>
      <c r="AA368" s="73">
        <f t="shared" si="29"/>
        <v>0</v>
      </c>
      <c r="AB368" s="73">
        <f t="shared" si="31"/>
        <v>0</v>
      </c>
      <c r="AC368" s="73">
        <f>IF(K368="","",X368*THAM_SO!$B$2+Y368*THAM_SO!$B$3+Z368*THAM_SO!$B$4+AA368*THAM_SO!$B$5+AB368*THAM_SO!$B$6)</f>
        <v>5.217183771</v>
      </c>
      <c r="AD368" s="75">
        <f t="shared" si="30"/>
        <v>248</v>
      </c>
      <c r="AE368" s="76"/>
      <c r="AF368" s="78"/>
      <c r="AG368" s="78"/>
      <c r="AH368" s="78"/>
      <c r="AI368" s="78"/>
      <c r="AJ368" s="78"/>
      <c r="AK368" s="78"/>
      <c r="AL368" s="78"/>
    </row>
    <row r="369" ht="13.5" customHeight="1">
      <c r="A369" s="20">
        <v>364.0</v>
      </c>
      <c r="B369" s="20" t="s">
        <v>63</v>
      </c>
      <c r="C369" s="20" t="s">
        <v>129</v>
      </c>
      <c r="D369" s="67">
        <v>4.0</v>
      </c>
      <c r="E369" s="545" t="s">
        <v>529</v>
      </c>
      <c r="F369" s="117" t="s">
        <v>353</v>
      </c>
      <c r="G369" s="117" t="s">
        <v>185</v>
      </c>
      <c r="H369" s="69" t="s">
        <v>63</v>
      </c>
      <c r="I369" s="69" t="s">
        <v>759</v>
      </c>
      <c r="J369" s="237" t="s">
        <v>1140</v>
      </c>
      <c r="K369" s="70">
        <v>624.0</v>
      </c>
      <c r="L369" s="70">
        <v>624.0</v>
      </c>
      <c r="M369" s="71">
        <f t="shared" si="26"/>
        <v>1</v>
      </c>
      <c r="N369" s="81"/>
      <c r="O369" s="72">
        <f t="shared" si="2"/>
        <v>0</v>
      </c>
      <c r="P369" s="76"/>
      <c r="Q369" s="76"/>
      <c r="R369" s="72">
        <f t="shared" si="20"/>
        <v>0</v>
      </c>
      <c r="S369" s="76"/>
      <c r="T369" s="76"/>
      <c r="U369" s="76"/>
      <c r="V369" s="76"/>
      <c r="W369" s="76"/>
      <c r="X369" s="73">
        <f t="shared" si="27"/>
        <v>4.255028981</v>
      </c>
      <c r="Y369" s="73">
        <f>IF(K369="","",IF(THAM_SO!$B$7="Ưu tiên tỷ lệ trực tuyến thấp",(1-M369)*100,M369*100))</f>
        <v>0</v>
      </c>
      <c r="Z369" s="73">
        <f t="shared" si="28"/>
        <v>0</v>
      </c>
      <c r="AA369" s="73">
        <f t="shared" si="29"/>
        <v>0</v>
      </c>
      <c r="AB369" s="73">
        <f t="shared" si="31"/>
        <v>0</v>
      </c>
      <c r="AC369" s="73">
        <f>IF(K369="","",X369*THAM_SO!$B$2+Y369*THAM_SO!$B$3+Z369*THAM_SO!$B$4+AA369*THAM_SO!$B$5+AB369*THAM_SO!$B$6)</f>
        <v>1.489260143</v>
      </c>
      <c r="AD369" s="75">
        <f t="shared" si="30"/>
        <v>385</v>
      </c>
      <c r="AE369" s="76"/>
      <c r="AF369" s="78"/>
      <c r="AG369" s="78"/>
      <c r="AH369" s="78"/>
      <c r="AI369" s="78"/>
      <c r="AJ369" s="78"/>
      <c r="AK369" s="78"/>
      <c r="AL369" s="78"/>
    </row>
    <row r="370" ht="13.5" customHeight="1">
      <c r="A370" s="20">
        <v>365.0</v>
      </c>
      <c r="B370" s="20" t="s">
        <v>63</v>
      </c>
      <c r="C370" s="20" t="s">
        <v>129</v>
      </c>
      <c r="D370" s="67">
        <v>5.0</v>
      </c>
      <c r="E370" s="545" t="s">
        <v>1141</v>
      </c>
      <c r="F370" s="117" t="s">
        <v>1142</v>
      </c>
      <c r="G370" s="117" t="s">
        <v>185</v>
      </c>
      <c r="H370" s="69" t="s">
        <v>63</v>
      </c>
      <c r="I370" s="69" t="s">
        <v>759</v>
      </c>
      <c r="J370" s="237" t="s">
        <v>1143</v>
      </c>
      <c r="K370" s="70">
        <v>248.0</v>
      </c>
      <c r="L370" s="70">
        <v>248.0</v>
      </c>
      <c r="M370" s="71">
        <f t="shared" si="26"/>
        <v>1</v>
      </c>
      <c r="N370" s="81"/>
      <c r="O370" s="72">
        <f t="shared" si="2"/>
        <v>0</v>
      </c>
      <c r="P370" s="76"/>
      <c r="Q370" s="76"/>
      <c r="R370" s="72">
        <f t="shared" si="20"/>
        <v>0</v>
      </c>
      <c r="S370" s="76"/>
      <c r="T370" s="76"/>
      <c r="U370" s="76"/>
      <c r="V370" s="76"/>
      <c r="W370" s="76"/>
      <c r="X370" s="73">
        <f t="shared" si="27"/>
        <v>1.691101262</v>
      </c>
      <c r="Y370" s="73">
        <f>IF(K370="","",IF(THAM_SO!$B$7="Ưu tiên tỷ lệ trực tuyến thấp",(1-M370)*100,M370*100))</f>
        <v>0</v>
      </c>
      <c r="Z370" s="73">
        <f t="shared" si="28"/>
        <v>0</v>
      </c>
      <c r="AA370" s="73">
        <f t="shared" si="29"/>
        <v>0</v>
      </c>
      <c r="AB370" s="73">
        <f t="shared" si="31"/>
        <v>0</v>
      </c>
      <c r="AC370" s="73">
        <f>IF(K370="","",X370*THAM_SO!$B$2+Y370*THAM_SO!$B$3+Z370*THAM_SO!$B$4+AA370*THAM_SO!$B$5+AB370*THAM_SO!$B$6)</f>
        <v>0.5918854415</v>
      </c>
      <c r="AD370" s="75">
        <f t="shared" si="30"/>
        <v>438</v>
      </c>
      <c r="AE370" s="76"/>
      <c r="AF370" s="78"/>
      <c r="AG370" s="78"/>
      <c r="AH370" s="78"/>
      <c r="AI370" s="78"/>
      <c r="AJ370" s="78"/>
      <c r="AK370" s="78"/>
      <c r="AL370" s="78"/>
    </row>
    <row r="371" ht="13.5" customHeight="1">
      <c r="A371" s="20">
        <v>366.0</v>
      </c>
      <c r="B371" s="20" t="s">
        <v>63</v>
      </c>
      <c r="C371" s="20" t="s">
        <v>130</v>
      </c>
      <c r="D371" s="67">
        <v>1.0</v>
      </c>
      <c r="E371" s="358" t="s">
        <v>512</v>
      </c>
      <c r="F371" s="522" t="s">
        <v>331</v>
      </c>
      <c r="G371" s="69" t="s">
        <v>960</v>
      </c>
      <c r="H371" s="69" t="s">
        <v>63</v>
      </c>
      <c r="I371" s="69" t="s">
        <v>759</v>
      </c>
      <c r="J371" s="237" t="s">
        <v>1144</v>
      </c>
      <c r="K371" s="70">
        <v>2023.0</v>
      </c>
      <c r="L371" s="70">
        <v>2023.0</v>
      </c>
      <c r="M371" s="71">
        <f t="shared" si="26"/>
        <v>1</v>
      </c>
      <c r="N371" s="81"/>
      <c r="O371" s="72">
        <f t="shared" si="2"/>
        <v>0</v>
      </c>
      <c r="P371" s="76"/>
      <c r="Q371" s="76"/>
      <c r="R371" s="72">
        <f t="shared" si="20"/>
        <v>0</v>
      </c>
      <c r="S371" s="76"/>
      <c r="T371" s="76"/>
      <c r="U371" s="76"/>
      <c r="V371" s="76"/>
      <c r="W371" s="76"/>
      <c r="X371" s="73">
        <f t="shared" si="27"/>
        <v>13.7947494</v>
      </c>
      <c r="Y371" s="73">
        <f>IF(K371="","",IF(THAM_SO!$B$7="Ưu tiên tỷ lệ trực tuyến thấp",(1-M371)*100,M371*100))</f>
        <v>0</v>
      </c>
      <c r="Z371" s="73">
        <f t="shared" si="28"/>
        <v>0</v>
      </c>
      <c r="AA371" s="73">
        <f t="shared" si="29"/>
        <v>0</v>
      </c>
      <c r="AB371" s="73">
        <f t="shared" si="31"/>
        <v>0</v>
      </c>
      <c r="AC371" s="73">
        <f>IF(K371="","",X371*THAM_SO!$B$2+Y371*THAM_SO!$B$3+Z371*THAM_SO!$B$4+AA371*THAM_SO!$B$5+AB371*THAM_SO!$B$6)</f>
        <v>4.828162291</v>
      </c>
      <c r="AD371" s="75">
        <f t="shared" si="30"/>
        <v>260</v>
      </c>
      <c r="AE371" s="76"/>
      <c r="AF371" s="78"/>
      <c r="AG371" s="78"/>
      <c r="AH371" s="78"/>
      <c r="AI371" s="78"/>
      <c r="AJ371" s="78"/>
      <c r="AK371" s="78"/>
      <c r="AL371" s="78"/>
    </row>
    <row r="372" ht="13.5" customHeight="1">
      <c r="A372" s="20">
        <v>367.0</v>
      </c>
      <c r="B372" s="20" t="s">
        <v>63</v>
      </c>
      <c r="C372" s="20" t="s">
        <v>130</v>
      </c>
      <c r="D372" s="67">
        <v>2.0</v>
      </c>
      <c r="E372" s="358" t="s">
        <v>513</v>
      </c>
      <c r="F372" s="544" t="s">
        <v>650</v>
      </c>
      <c r="G372" s="69" t="s">
        <v>1145</v>
      </c>
      <c r="H372" s="69" t="s">
        <v>63</v>
      </c>
      <c r="I372" s="69" t="s">
        <v>759</v>
      </c>
      <c r="J372" s="237" t="s">
        <v>1146</v>
      </c>
      <c r="K372" s="70">
        <v>1244.0</v>
      </c>
      <c r="L372" s="70">
        <v>1244.0</v>
      </c>
      <c r="M372" s="71">
        <f t="shared" si="26"/>
        <v>1</v>
      </c>
      <c r="N372" s="81"/>
      <c r="O372" s="72">
        <f t="shared" si="2"/>
        <v>0</v>
      </c>
      <c r="P372" s="76"/>
      <c r="Q372" s="76"/>
      <c r="R372" s="72">
        <f t="shared" si="20"/>
        <v>0</v>
      </c>
      <c r="S372" s="76"/>
      <c r="T372" s="76"/>
      <c r="U372" s="76"/>
      <c r="V372" s="76"/>
      <c r="W372" s="76"/>
      <c r="X372" s="73">
        <f t="shared" si="27"/>
        <v>8.482782134</v>
      </c>
      <c r="Y372" s="73">
        <f>IF(K372="","",IF(THAM_SO!$B$7="Ưu tiên tỷ lệ trực tuyến thấp",(1-M372)*100,M372*100))</f>
        <v>0</v>
      </c>
      <c r="Z372" s="73">
        <f t="shared" si="28"/>
        <v>0</v>
      </c>
      <c r="AA372" s="73">
        <f t="shared" si="29"/>
        <v>0</v>
      </c>
      <c r="AB372" s="73">
        <f t="shared" si="31"/>
        <v>0</v>
      </c>
      <c r="AC372" s="73">
        <f>IF(K372="","",X372*THAM_SO!$B$2+Y372*THAM_SO!$B$3+Z372*THAM_SO!$B$4+AA372*THAM_SO!$B$5+AB372*THAM_SO!$B$6)</f>
        <v>2.968973747</v>
      </c>
      <c r="AD372" s="75">
        <f t="shared" si="30"/>
        <v>319</v>
      </c>
      <c r="AE372" s="76"/>
      <c r="AF372" s="78"/>
      <c r="AG372" s="78"/>
      <c r="AH372" s="78"/>
      <c r="AI372" s="78"/>
      <c r="AJ372" s="78"/>
      <c r="AK372" s="78"/>
      <c r="AL372" s="78"/>
    </row>
    <row r="373" ht="13.5" customHeight="1">
      <c r="A373" s="20">
        <v>368.0</v>
      </c>
      <c r="B373" s="20" t="s">
        <v>63</v>
      </c>
      <c r="C373" s="20" t="s">
        <v>130</v>
      </c>
      <c r="D373" s="67">
        <v>3.0</v>
      </c>
      <c r="E373" s="541" t="s">
        <v>1134</v>
      </c>
      <c r="F373" s="546" t="s">
        <v>286</v>
      </c>
      <c r="G373" s="69" t="s">
        <v>1135</v>
      </c>
      <c r="H373" s="69" t="s">
        <v>63</v>
      </c>
      <c r="I373" s="69" t="s">
        <v>759</v>
      </c>
      <c r="J373" s="76"/>
      <c r="K373" s="70">
        <v>254.0</v>
      </c>
      <c r="L373" s="70">
        <v>254.0</v>
      </c>
      <c r="M373" s="71">
        <f>IFERROR(#REF!/#REF!,0)</f>
        <v>0</v>
      </c>
      <c r="N373" s="81"/>
      <c r="O373" s="72">
        <f>IFERROR(N373/#REF!,0)</f>
        <v>0</v>
      </c>
      <c r="P373" s="76"/>
      <c r="Q373" s="76"/>
      <c r="R373" s="72">
        <f t="shared" si="20"/>
        <v>0</v>
      </c>
      <c r="S373" s="76"/>
      <c r="T373" s="76"/>
      <c r="U373" s="76"/>
      <c r="V373" s="76"/>
      <c r="W373" s="76"/>
      <c r="X373" s="73" t="str">
        <f>IF(#REF!="","",IFERROR(MIN(100,#REF!/MAX($K$6:$K$590)*100),0))</f>
        <v>#REF!</v>
      </c>
      <c r="Y373" s="73" t="str">
        <f>IF(#REF!="","",IF(THAM_SO!$B$7="Ưu tiên tỷ lệ trực tuyến thấp",(1-M373)*100,M373*100))</f>
        <v>#REF!</v>
      </c>
      <c r="Z373" s="73" t="str">
        <f>IF(#REF!="","",R373*100)</f>
        <v>#REF!</v>
      </c>
      <c r="AA373" s="73" t="str">
        <f>IF(#REF!="","",O373*100)</f>
        <v>#REF!</v>
      </c>
      <c r="AB373" s="73" t="str">
        <f>IF(#REF!="","",IFERROR(T373/5*100,0))</f>
        <v>#REF!</v>
      </c>
      <c r="AC373" s="73" t="str">
        <f>IF(#REF!="","",X373*THAM_SO!$B$2+Y373*THAM_SO!$B$3+Z373*THAM_SO!$B$4+AA373*THAM_SO!$B$5+AB373*THAM_SO!$B$6)</f>
        <v>#REF!</v>
      </c>
      <c r="AD373" s="75" t="str">
        <f t="shared" si="30"/>
        <v>#REF!</v>
      </c>
      <c r="AE373" s="76"/>
      <c r="AF373" s="78"/>
      <c r="AG373" s="78"/>
      <c r="AH373" s="78"/>
      <c r="AI373" s="78"/>
      <c r="AJ373" s="78"/>
      <c r="AK373" s="78"/>
      <c r="AL373" s="78"/>
    </row>
    <row r="374" ht="13.5" customHeight="1">
      <c r="A374" s="20">
        <v>369.0</v>
      </c>
      <c r="B374" s="20" t="s">
        <v>63</v>
      </c>
      <c r="C374" s="20" t="s">
        <v>130</v>
      </c>
      <c r="D374" s="67">
        <v>4.0</v>
      </c>
      <c r="E374" s="358" t="s">
        <v>530</v>
      </c>
      <c r="F374" s="544" t="s">
        <v>531</v>
      </c>
      <c r="G374" s="69" t="s">
        <v>960</v>
      </c>
      <c r="H374" s="69" t="s">
        <v>63</v>
      </c>
      <c r="I374" s="69" t="s">
        <v>759</v>
      </c>
      <c r="J374" s="76"/>
      <c r="K374" s="70">
        <v>221.0</v>
      </c>
      <c r="L374" s="70">
        <v>221.0</v>
      </c>
      <c r="M374" s="71">
        <f t="shared" ref="M374:M375" si="32">IFERROR(L374/K374,0)</f>
        <v>1</v>
      </c>
      <c r="N374" s="81"/>
      <c r="O374" s="72">
        <f t="shared" ref="O374:O375" si="33">IFERROR(N374/K374,0)</f>
        <v>0</v>
      </c>
      <c r="P374" s="76"/>
      <c r="Q374" s="76"/>
      <c r="R374" s="72">
        <f t="shared" si="20"/>
        <v>0</v>
      </c>
      <c r="S374" s="76"/>
      <c r="T374" s="76"/>
      <c r="U374" s="76"/>
      <c r="V374" s="76"/>
      <c r="W374" s="76"/>
      <c r="X374" s="73">
        <f t="shared" ref="X374:X375" si="34">IF(K374="","",IFERROR(MIN(100,K374/MAX($K$6:$K$590)*100),0))</f>
        <v>1.506989431</v>
      </c>
      <c r="Y374" s="73">
        <f>IF(K374="","",IF(THAM_SO!$B$7="Ưu tiên tỷ lệ trực tuyến thấp",(1-M374)*100,M374*100))</f>
        <v>0</v>
      </c>
      <c r="Z374" s="73">
        <f t="shared" ref="Z374:Z375" si="35">IF(K374="","",R374*100)</f>
        <v>0</v>
      </c>
      <c r="AA374" s="73">
        <f t="shared" ref="AA374:AA375" si="36">IF(K374="","",O374*100)</f>
        <v>0</v>
      </c>
      <c r="AB374" s="73">
        <f t="shared" ref="AB374:AB375" si="37">IF(K374="","",IFERROR(T374/5*100,0))</f>
        <v>0</v>
      </c>
      <c r="AC374" s="73">
        <f>IF(K374="","",X374*THAM_SO!$B$2+Y374*THAM_SO!$B$3+Z374*THAM_SO!$B$4+AA374*THAM_SO!$B$5+AB374*THAM_SO!$B$6)</f>
        <v>0.5274463007</v>
      </c>
      <c r="AD374" s="75">
        <f t="shared" si="30"/>
        <v>443</v>
      </c>
      <c r="AE374" s="76"/>
      <c r="AF374" s="78"/>
      <c r="AG374" s="78"/>
      <c r="AH374" s="78"/>
      <c r="AI374" s="78"/>
      <c r="AJ374" s="78"/>
      <c r="AK374" s="78"/>
      <c r="AL374" s="78"/>
    </row>
    <row r="375" ht="13.5" customHeight="1">
      <c r="A375" s="20">
        <v>370.0</v>
      </c>
      <c r="B375" s="20" t="s">
        <v>63</v>
      </c>
      <c r="C375" s="20" t="s">
        <v>130</v>
      </c>
      <c r="D375" s="67">
        <v>5.0</v>
      </c>
      <c r="E375" s="68" t="s">
        <v>819</v>
      </c>
      <c r="F375" s="69" t="s">
        <v>259</v>
      </c>
      <c r="G375" s="69" t="s">
        <v>960</v>
      </c>
      <c r="H375" s="69" t="s">
        <v>63</v>
      </c>
      <c r="I375" s="69" t="s">
        <v>759</v>
      </c>
      <c r="J375" s="76"/>
      <c r="K375" s="70">
        <v>284.0</v>
      </c>
      <c r="L375" s="70">
        <v>284.0</v>
      </c>
      <c r="M375" s="71">
        <f t="shared" si="32"/>
        <v>1</v>
      </c>
      <c r="N375" s="81"/>
      <c r="O375" s="72">
        <f t="shared" si="33"/>
        <v>0</v>
      </c>
      <c r="P375" s="76"/>
      <c r="Q375" s="76"/>
      <c r="R375" s="72">
        <f t="shared" si="20"/>
        <v>0</v>
      </c>
      <c r="S375" s="76"/>
      <c r="T375" s="76"/>
      <c r="U375" s="76"/>
      <c r="V375" s="76"/>
      <c r="W375" s="76"/>
      <c r="X375" s="73">
        <f t="shared" si="34"/>
        <v>1.936583703</v>
      </c>
      <c r="Y375" s="73">
        <f>IF(K375="","",IF(THAM_SO!$B$7="Ưu tiên tỷ lệ trực tuyến thấp",(1-M375)*100,M375*100))</f>
        <v>0</v>
      </c>
      <c r="Z375" s="73">
        <f t="shared" si="35"/>
        <v>0</v>
      </c>
      <c r="AA375" s="73">
        <f t="shared" si="36"/>
        <v>0</v>
      </c>
      <c r="AB375" s="73">
        <f t="shared" si="37"/>
        <v>0</v>
      </c>
      <c r="AC375" s="73">
        <f>IF(K375="","",X375*THAM_SO!$B$2+Y375*THAM_SO!$B$3+Z375*THAM_SO!$B$4+AA375*THAM_SO!$B$5+AB375*THAM_SO!$B$6)</f>
        <v>0.6778042959</v>
      </c>
      <c r="AD375" s="75">
        <f t="shared" si="30"/>
        <v>431</v>
      </c>
      <c r="AE375" s="76"/>
      <c r="AF375" s="78"/>
      <c r="AG375" s="78"/>
      <c r="AH375" s="78"/>
      <c r="AI375" s="78"/>
      <c r="AJ375" s="78"/>
      <c r="AK375" s="78"/>
      <c r="AL375" s="78"/>
    </row>
    <row r="376" ht="13.5" customHeight="1">
      <c r="A376" s="20">
        <v>371.0</v>
      </c>
      <c r="B376" s="20" t="s">
        <v>63</v>
      </c>
      <c r="C376" s="20" t="s">
        <v>131</v>
      </c>
      <c r="D376" s="67">
        <v>1.0</v>
      </c>
      <c r="E376" s="547"/>
      <c r="M376" s="71">
        <f>IFERROR(L373/K373,0)</f>
        <v>1</v>
      </c>
      <c r="N376" s="81"/>
      <c r="O376" s="72">
        <f>IFERROR(N376/K373,0)</f>
        <v>0</v>
      </c>
      <c r="P376" s="76"/>
      <c r="Q376" s="76"/>
      <c r="R376" s="72">
        <f t="shared" si="20"/>
        <v>0</v>
      </c>
      <c r="S376" s="76"/>
      <c r="T376" s="76"/>
      <c r="U376" s="76"/>
      <c r="V376" s="76"/>
      <c r="W376" s="76"/>
      <c r="X376" s="73">
        <f>IF(K373="","",IFERROR(MIN(100,K373/MAX($K$6:$K$590)*100),0))</f>
        <v>1.732015002</v>
      </c>
      <c r="Y376" s="73">
        <f>IF(K373="","",IF(THAM_SO!$B$7="Ưu tiên tỷ lệ trực tuyến thấp",(1-M376)*100,M376*100))</f>
        <v>0</v>
      </c>
      <c r="Z376" s="73">
        <f>IF(K373="","",R376*100)</f>
        <v>0</v>
      </c>
      <c r="AA376" s="73">
        <f>IF(K373="","",O376*100)</f>
        <v>0</v>
      </c>
      <c r="AB376" s="73">
        <f>IF(K373="","",IFERROR(T376/5*100,0))</f>
        <v>0</v>
      </c>
      <c r="AC376" s="73">
        <f>IF(K373="","",X376*THAM_SO!$B$2+Y376*THAM_SO!$B$3+Z376*THAM_SO!$B$4+AA376*THAM_SO!$B$5+AB376*THAM_SO!$B$6)</f>
        <v>0.6062052506</v>
      </c>
      <c r="AD376" s="75">
        <f t="shared" si="30"/>
        <v>437</v>
      </c>
      <c r="AE376" s="76"/>
      <c r="AF376" s="78"/>
      <c r="AG376" s="78"/>
      <c r="AH376" s="78"/>
      <c r="AI376" s="78"/>
      <c r="AJ376" s="78"/>
      <c r="AK376" s="78"/>
      <c r="AL376" s="78"/>
    </row>
    <row r="377" ht="13.5" customHeight="1">
      <c r="A377" s="20">
        <v>372.0</v>
      </c>
      <c r="B377" s="20" t="s">
        <v>63</v>
      </c>
      <c r="C377" s="20" t="s">
        <v>131</v>
      </c>
      <c r="D377" s="67">
        <v>2.0</v>
      </c>
      <c r="E377" s="80"/>
      <c r="F377" s="76"/>
      <c r="G377" s="76"/>
      <c r="H377" s="76"/>
      <c r="I377" s="76"/>
      <c r="J377" s="76"/>
      <c r="K377" s="81"/>
      <c r="L377" s="81"/>
      <c r="M377" s="71">
        <f t="shared" ref="M377:M380" si="38">IFERROR(L377/K377,0)</f>
        <v>0</v>
      </c>
      <c r="N377" s="81"/>
      <c r="O377" s="72">
        <f t="shared" ref="O377:O380" si="39">IFERROR(N377/K377,0)</f>
        <v>0</v>
      </c>
      <c r="P377" s="76"/>
      <c r="Q377" s="76"/>
      <c r="R377" s="72">
        <f t="shared" si="20"/>
        <v>0</v>
      </c>
      <c r="S377" s="76"/>
      <c r="T377" s="76"/>
      <c r="U377" s="76"/>
      <c r="V377" s="76"/>
      <c r="W377" s="76"/>
      <c r="X377" s="73" t="str">
        <f t="shared" ref="X377:X595" si="40">IF(K377="","",IFERROR(MIN(100,K377/MAX($K$6:$K$590)*100),0))</f>
        <v/>
      </c>
      <c r="Y377" s="73" t="str">
        <f>IF(K377="","",IF(THAM_SO!$B$7="Ưu tiên tỷ lệ trực tuyến thấp",(1-M377)*100,M377*100))</f>
        <v/>
      </c>
      <c r="Z377" s="73" t="str">
        <f t="shared" ref="Z377:Z595" si="41">IF(K377="","",R377*100)</f>
        <v/>
      </c>
      <c r="AA377" s="73" t="str">
        <f t="shared" ref="AA377:AA595" si="42">IF(K377="","",O377*100)</f>
        <v/>
      </c>
      <c r="AB377" s="73" t="str">
        <f t="shared" ref="AB377:AB520" si="43">IF(K377="","",IFERROR(T377/5*100,0))</f>
        <v/>
      </c>
      <c r="AC377" s="73" t="str">
        <f>IF(K377="","",X377*THAM_SO!$B$2+Y377*THAM_SO!$B$3+Z377*THAM_SO!$B$4+AA377*THAM_SO!$B$5+AB377*THAM_SO!$B$6)</f>
        <v/>
      </c>
      <c r="AD377" s="75" t="str">
        <f t="shared" si="30"/>
        <v/>
      </c>
      <c r="AE377" s="76"/>
      <c r="AF377" s="78"/>
      <c r="AG377" s="78"/>
      <c r="AH377" s="78"/>
      <c r="AI377" s="78"/>
      <c r="AJ377" s="78"/>
      <c r="AK377" s="78"/>
      <c r="AL377" s="78"/>
    </row>
    <row r="378" ht="13.5" customHeight="1">
      <c r="A378" s="20">
        <v>373.0</v>
      </c>
      <c r="B378" s="20" t="s">
        <v>63</v>
      </c>
      <c r="C378" s="20" t="s">
        <v>131</v>
      </c>
      <c r="D378" s="67">
        <v>3.0</v>
      </c>
      <c r="E378" s="80"/>
      <c r="F378" s="76"/>
      <c r="G378" s="76"/>
      <c r="H378" s="76"/>
      <c r="I378" s="76"/>
      <c r="J378" s="76"/>
      <c r="K378" s="81"/>
      <c r="L378" s="81"/>
      <c r="M378" s="71">
        <f t="shared" si="38"/>
        <v>0</v>
      </c>
      <c r="N378" s="81"/>
      <c r="O378" s="72">
        <f t="shared" si="39"/>
        <v>0</v>
      </c>
      <c r="P378" s="76"/>
      <c r="Q378" s="76"/>
      <c r="R378" s="72">
        <f t="shared" si="20"/>
        <v>0</v>
      </c>
      <c r="S378" s="76"/>
      <c r="T378" s="76"/>
      <c r="U378" s="76"/>
      <c r="V378" s="76"/>
      <c r="W378" s="76"/>
      <c r="X378" s="73" t="str">
        <f t="shared" si="40"/>
        <v/>
      </c>
      <c r="Y378" s="73" t="str">
        <f>IF(K378="","",IF(THAM_SO!$B$7="Ưu tiên tỷ lệ trực tuyến thấp",(1-M378)*100,M378*100))</f>
        <v/>
      </c>
      <c r="Z378" s="73" t="str">
        <f t="shared" si="41"/>
        <v/>
      </c>
      <c r="AA378" s="73" t="str">
        <f t="shared" si="42"/>
        <v/>
      </c>
      <c r="AB378" s="73" t="str">
        <f t="shared" si="43"/>
        <v/>
      </c>
      <c r="AC378" s="73" t="str">
        <f>IF(K378="","",X378*THAM_SO!$B$2+Y378*THAM_SO!$B$3+Z378*THAM_SO!$B$4+AA378*THAM_SO!$B$5+AB378*THAM_SO!$B$6)</f>
        <v/>
      </c>
      <c r="AD378" s="75" t="str">
        <f t="shared" si="30"/>
        <v/>
      </c>
      <c r="AE378" s="76"/>
      <c r="AF378" s="78"/>
      <c r="AG378" s="78"/>
      <c r="AH378" s="78"/>
      <c r="AI378" s="78"/>
      <c r="AJ378" s="78"/>
      <c r="AK378" s="78"/>
      <c r="AL378" s="78"/>
    </row>
    <row r="379" ht="13.5" customHeight="1">
      <c r="A379" s="20">
        <v>374.0</v>
      </c>
      <c r="B379" s="20" t="s">
        <v>63</v>
      </c>
      <c r="C379" s="20" t="s">
        <v>131</v>
      </c>
      <c r="D379" s="67">
        <v>4.0</v>
      </c>
      <c r="E379" s="80"/>
      <c r="F379" s="76"/>
      <c r="G379" s="76"/>
      <c r="H379" s="76"/>
      <c r="I379" s="76"/>
      <c r="J379" s="76"/>
      <c r="K379" s="81"/>
      <c r="L379" s="81"/>
      <c r="M379" s="71">
        <f t="shared" si="38"/>
        <v>0</v>
      </c>
      <c r="N379" s="81"/>
      <c r="O379" s="72">
        <f t="shared" si="39"/>
        <v>0</v>
      </c>
      <c r="P379" s="76"/>
      <c r="Q379" s="76"/>
      <c r="R379" s="72">
        <f t="shared" si="20"/>
        <v>0</v>
      </c>
      <c r="S379" s="76"/>
      <c r="T379" s="76"/>
      <c r="U379" s="76"/>
      <c r="V379" s="76"/>
      <c r="W379" s="76"/>
      <c r="X379" s="73" t="str">
        <f t="shared" si="40"/>
        <v/>
      </c>
      <c r="Y379" s="73" t="str">
        <f>IF(K379="","",IF(THAM_SO!$B$7="Ưu tiên tỷ lệ trực tuyến thấp",(1-M379)*100,M379*100))</f>
        <v/>
      </c>
      <c r="Z379" s="73" t="str">
        <f t="shared" si="41"/>
        <v/>
      </c>
      <c r="AA379" s="73" t="str">
        <f t="shared" si="42"/>
        <v/>
      </c>
      <c r="AB379" s="73" t="str">
        <f t="shared" si="43"/>
        <v/>
      </c>
      <c r="AC379" s="73" t="str">
        <f>IF(K379="","",X379*THAM_SO!$B$2+Y379*THAM_SO!$B$3+Z379*THAM_SO!$B$4+AA379*THAM_SO!$B$5+AB379*THAM_SO!$B$6)</f>
        <v/>
      </c>
      <c r="AD379" s="75" t="str">
        <f t="shared" si="30"/>
        <v/>
      </c>
      <c r="AE379" s="76"/>
      <c r="AF379" s="78"/>
      <c r="AG379" s="78"/>
      <c r="AH379" s="78"/>
      <c r="AI379" s="78"/>
      <c r="AJ379" s="78"/>
      <c r="AK379" s="78"/>
      <c r="AL379" s="78"/>
    </row>
    <row r="380" ht="13.5" customHeight="1">
      <c r="A380" s="20">
        <v>375.0</v>
      </c>
      <c r="B380" s="20" t="s">
        <v>63</v>
      </c>
      <c r="C380" s="20" t="s">
        <v>131</v>
      </c>
      <c r="D380" s="67">
        <v>5.0</v>
      </c>
      <c r="E380" s="80"/>
      <c r="F380" s="76"/>
      <c r="G380" s="76"/>
      <c r="H380" s="76"/>
      <c r="I380" s="76"/>
      <c r="J380" s="76"/>
      <c r="K380" s="81"/>
      <c r="L380" s="81"/>
      <c r="M380" s="71">
        <f t="shared" si="38"/>
        <v>0</v>
      </c>
      <c r="N380" s="81"/>
      <c r="O380" s="72">
        <f t="shared" si="39"/>
        <v>0</v>
      </c>
      <c r="P380" s="76"/>
      <c r="Q380" s="76"/>
      <c r="R380" s="72">
        <f t="shared" si="20"/>
        <v>0</v>
      </c>
      <c r="S380" s="76"/>
      <c r="T380" s="76"/>
      <c r="U380" s="76"/>
      <c r="V380" s="76"/>
      <c r="W380" s="76"/>
      <c r="X380" s="73" t="str">
        <f t="shared" si="40"/>
        <v/>
      </c>
      <c r="Y380" s="73" t="str">
        <f>IF(K380="","",IF(THAM_SO!$B$7="Ưu tiên tỷ lệ trực tuyến thấp",(1-M380)*100,M380*100))</f>
        <v/>
      </c>
      <c r="Z380" s="73" t="str">
        <f t="shared" si="41"/>
        <v/>
      </c>
      <c r="AA380" s="73" t="str">
        <f t="shared" si="42"/>
        <v/>
      </c>
      <c r="AB380" s="73" t="str">
        <f t="shared" si="43"/>
        <v/>
      </c>
      <c r="AC380" s="73" t="str">
        <f>IF(K380="","",X380*THAM_SO!$B$2+Y380*THAM_SO!$B$3+Z380*THAM_SO!$B$4+AA380*THAM_SO!$B$5+AB380*THAM_SO!$B$6)</f>
        <v/>
      </c>
      <c r="AD380" s="75" t="str">
        <f t="shared" si="30"/>
        <v/>
      </c>
      <c r="AE380" s="76"/>
      <c r="AF380" s="78"/>
      <c r="AG380" s="78"/>
      <c r="AH380" s="78"/>
      <c r="AI380" s="78"/>
      <c r="AJ380" s="78"/>
      <c r="AK380" s="78"/>
      <c r="AL380" s="78"/>
    </row>
    <row r="381" ht="13.5" customHeight="1">
      <c r="A381" s="548">
        <v>376.0</v>
      </c>
      <c r="B381" s="549" t="s">
        <v>63</v>
      </c>
      <c r="C381" s="549" t="s">
        <v>132</v>
      </c>
      <c r="D381" s="550">
        <v>1.0</v>
      </c>
      <c r="E381" s="545" t="s">
        <v>544</v>
      </c>
      <c r="F381" s="117" t="s">
        <v>443</v>
      </c>
      <c r="G381" s="117" t="s">
        <v>243</v>
      </c>
      <c r="H381" s="117" t="s">
        <v>63</v>
      </c>
      <c r="I381" s="117" t="s">
        <v>759</v>
      </c>
      <c r="J381" s="117" t="s">
        <v>1147</v>
      </c>
      <c r="K381" s="551">
        <v>1120.0</v>
      </c>
      <c r="L381" s="551">
        <v>0.0</v>
      </c>
      <c r="M381" s="552">
        <v>0.0</v>
      </c>
      <c r="N381" s="551">
        <v>0.0</v>
      </c>
      <c r="O381" s="553">
        <v>0.0</v>
      </c>
      <c r="P381" s="411">
        <v>1.0</v>
      </c>
      <c r="Q381" s="411">
        <v>0.0</v>
      </c>
      <c r="R381" s="553">
        <v>0.0</v>
      </c>
      <c r="S381" s="554"/>
      <c r="T381" s="411">
        <v>1.0</v>
      </c>
      <c r="U381" s="117" t="s">
        <v>1148</v>
      </c>
      <c r="V381" s="554"/>
      <c r="W381" s="554"/>
      <c r="X381" s="73">
        <f t="shared" si="40"/>
        <v>7.637231504</v>
      </c>
      <c r="Y381" s="73">
        <f>IF(K381="","",IF(THAM_SO!$B$7="Ưu tiên tỷ lệ trực tuyến thấp",(1-M381)*100,M381*100))</f>
        <v>100</v>
      </c>
      <c r="Z381" s="73">
        <f t="shared" si="41"/>
        <v>0</v>
      </c>
      <c r="AA381" s="73">
        <f t="shared" si="42"/>
        <v>0</v>
      </c>
      <c r="AB381" s="73">
        <f t="shared" si="43"/>
        <v>20</v>
      </c>
      <c r="AC381" s="73">
        <f>IF(K381="","",X381*THAM_SO!$B$2+Y381*THAM_SO!$B$3+Z381*THAM_SO!$B$4+AA381*THAM_SO!$B$5+AB381*THAM_SO!$B$6)</f>
        <v>19.67303103</v>
      </c>
      <c r="AD381" s="75">
        <f t="shared" si="30"/>
        <v>121</v>
      </c>
      <c r="AE381" s="554"/>
      <c r="AF381" s="555"/>
      <c r="AG381" s="556"/>
      <c r="AH381" s="556"/>
      <c r="AI381" s="556"/>
      <c r="AJ381" s="556"/>
      <c r="AK381" s="556"/>
      <c r="AL381" s="556"/>
    </row>
    <row r="382" ht="13.5" customHeight="1">
      <c r="A382" s="557">
        <v>377.0</v>
      </c>
      <c r="B382" s="558" t="s">
        <v>63</v>
      </c>
      <c r="C382" s="558" t="s">
        <v>132</v>
      </c>
      <c r="D382" s="559">
        <v>2.0</v>
      </c>
      <c r="E382" s="545" t="s">
        <v>512</v>
      </c>
      <c r="F382" s="117" t="s">
        <v>331</v>
      </c>
      <c r="G382" s="117" t="s">
        <v>243</v>
      </c>
      <c r="H382" s="117" t="s">
        <v>63</v>
      </c>
      <c r="I382" s="117" t="s">
        <v>759</v>
      </c>
      <c r="J382" s="117" t="s">
        <v>1147</v>
      </c>
      <c r="K382" s="551">
        <v>2092.0</v>
      </c>
      <c r="L382" s="551">
        <v>2092.0</v>
      </c>
      <c r="M382" s="552">
        <v>1.0</v>
      </c>
      <c r="N382" s="551">
        <v>0.0</v>
      </c>
      <c r="O382" s="553">
        <v>0.0</v>
      </c>
      <c r="P382" s="411">
        <v>1.0</v>
      </c>
      <c r="Q382" s="411">
        <v>0.0</v>
      </c>
      <c r="R382" s="553">
        <v>0.0</v>
      </c>
      <c r="S382" s="554"/>
      <c r="T382" s="411">
        <v>1.0</v>
      </c>
      <c r="U382" s="117" t="s">
        <v>1148</v>
      </c>
      <c r="V382" s="554"/>
      <c r="W382" s="554"/>
      <c r="X382" s="73">
        <f t="shared" si="40"/>
        <v>14.26525742</v>
      </c>
      <c r="Y382" s="73">
        <f>IF(K382="","",IF(THAM_SO!$B$7="Ưu tiên tỷ lệ trực tuyến thấp",(1-M382)*100,M382*100))</f>
        <v>0</v>
      </c>
      <c r="Z382" s="73">
        <f t="shared" si="41"/>
        <v>0</v>
      </c>
      <c r="AA382" s="73">
        <f t="shared" si="42"/>
        <v>0</v>
      </c>
      <c r="AB382" s="73">
        <f t="shared" si="43"/>
        <v>20</v>
      </c>
      <c r="AC382" s="73">
        <f>IF(K382="","",X382*THAM_SO!$B$2+Y382*THAM_SO!$B$3+Z382*THAM_SO!$B$4+AA382*THAM_SO!$B$5+AB382*THAM_SO!$B$6)</f>
        <v>6.992840095</v>
      </c>
      <c r="AD382" s="75">
        <f t="shared" si="30"/>
        <v>216</v>
      </c>
      <c r="AE382" s="554"/>
      <c r="AF382" s="555"/>
      <c r="AG382" s="556"/>
      <c r="AH382" s="556"/>
      <c r="AI382" s="556"/>
      <c r="AJ382" s="556"/>
      <c r="AK382" s="556"/>
      <c r="AL382" s="556"/>
    </row>
    <row r="383" ht="13.5" customHeight="1">
      <c r="A383" s="548">
        <v>378.0</v>
      </c>
      <c r="B383" s="549" t="s">
        <v>63</v>
      </c>
      <c r="C383" s="549" t="s">
        <v>132</v>
      </c>
      <c r="D383" s="550">
        <v>3.0</v>
      </c>
      <c r="E383" s="545" t="s">
        <v>635</v>
      </c>
      <c r="F383" s="117" t="s">
        <v>351</v>
      </c>
      <c r="G383" s="117" t="s">
        <v>185</v>
      </c>
      <c r="H383" s="117" t="s">
        <v>63</v>
      </c>
      <c r="I383" s="117" t="s">
        <v>759</v>
      </c>
      <c r="J383" s="117" t="s">
        <v>1147</v>
      </c>
      <c r="K383" s="551">
        <v>502.0</v>
      </c>
      <c r="L383" s="551">
        <v>502.0</v>
      </c>
      <c r="M383" s="552">
        <v>1.0</v>
      </c>
      <c r="N383" s="551">
        <v>0.0</v>
      </c>
      <c r="O383" s="553">
        <v>0.0</v>
      </c>
      <c r="P383" s="411">
        <v>1.0</v>
      </c>
      <c r="Q383" s="411">
        <v>1.0</v>
      </c>
      <c r="R383" s="553">
        <v>1.0</v>
      </c>
      <c r="S383" s="554"/>
      <c r="T383" s="411">
        <v>1.0</v>
      </c>
      <c r="U383" s="117" t="s">
        <v>1148</v>
      </c>
      <c r="V383" s="554"/>
      <c r="W383" s="554"/>
      <c r="X383" s="73">
        <f t="shared" si="40"/>
        <v>3.423116263</v>
      </c>
      <c r="Y383" s="73">
        <f>IF(K383="","",IF(THAM_SO!$B$7="Ưu tiên tỷ lệ trực tuyến thấp",(1-M383)*100,M383*100))</f>
        <v>0</v>
      </c>
      <c r="Z383" s="73">
        <f t="shared" si="41"/>
        <v>100</v>
      </c>
      <c r="AA383" s="73">
        <f t="shared" si="42"/>
        <v>0</v>
      </c>
      <c r="AB383" s="73">
        <f t="shared" si="43"/>
        <v>20</v>
      </c>
      <c r="AC383" s="73">
        <f>IF(K383="","",X383*THAM_SO!$B$2+Y383*THAM_SO!$B$3+Z383*THAM_SO!$B$4+AA383*THAM_SO!$B$5+AB383*THAM_SO!$B$6)</f>
        <v>33.19809069</v>
      </c>
      <c r="AD383" s="75">
        <f t="shared" si="30"/>
        <v>55</v>
      </c>
      <c r="AE383" s="554"/>
      <c r="AF383" s="555"/>
      <c r="AG383" s="556"/>
      <c r="AH383" s="556"/>
      <c r="AI383" s="556"/>
      <c r="AJ383" s="556"/>
      <c r="AK383" s="556"/>
      <c r="AL383" s="556"/>
    </row>
    <row r="384" ht="13.5" customHeight="1">
      <c r="A384" s="557">
        <v>379.0</v>
      </c>
      <c r="B384" s="558" t="s">
        <v>63</v>
      </c>
      <c r="C384" s="558" t="s">
        <v>132</v>
      </c>
      <c r="D384" s="559">
        <v>4.0</v>
      </c>
      <c r="E384" s="545" t="s">
        <v>529</v>
      </c>
      <c r="F384" s="117" t="s">
        <v>353</v>
      </c>
      <c r="G384" s="117" t="s">
        <v>185</v>
      </c>
      <c r="H384" s="117" t="s">
        <v>63</v>
      </c>
      <c r="I384" s="117" t="s">
        <v>759</v>
      </c>
      <c r="J384" s="117" t="s">
        <v>1147</v>
      </c>
      <c r="K384" s="551">
        <v>396.0</v>
      </c>
      <c r="L384" s="551">
        <v>396.0</v>
      </c>
      <c r="M384" s="552">
        <v>1.0</v>
      </c>
      <c r="N384" s="551">
        <v>0.0</v>
      </c>
      <c r="O384" s="553">
        <v>0.0</v>
      </c>
      <c r="P384" s="411">
        <v>0.0</v>
      </c>
      <c r="Q384" s="411">
        <v>0.0</v>
      </c>
      <c r="R384" s="553">
        <v>0.0</v>
      </c>
      <c r="S384" s="554"/>
      <c r="T384" s="411">
        <v>1.0</v>
      </c>
      <c r="U384" s="117" t="s">
        <v>1148</v>
      </c>
      <c r="V384" s="554"/>
      <c r="W384" s="554"/>
      <c r="X384" s="73">
        <f t="shared" si="40"/>
        <v>2.700306853</v>
      </c>
      <c r="Y384" s="73">
        <f>IF(K384="","",IF(THAM_SO!$B$7="Ưu tiên tỷ lệ trực tuyến thấp",(1-M384)*100,M384*100))</f>
        <v>0</v>
      </c>
      <c r="Z384" s="73">
        <f t="shared" si="41"/>
        <v>0</v>
      </c>
      <c r="AA384" s="73">
        <f t="shared" si="42"/>
        <v>0</v>
      </c>
      <c r="AB384" s="73">
        <f t="shared" si="43"/>
        <v>20</v>
      </c>
      <c r="AC384" s="73">
        <f>IF(K384="","",X384*THAM_SO!$B$2+Y384*THAM_SO!$B$3+Z384*THAM_SO!$B$4+AA384*THAM_SO!$B$5+AB384*THAM_SO!$B$6)</f>
        <v>2.945107399</v>
      </c>
      <c r="AD384" s="75">
        <f t="shared" si="30"/>
        <v>322</v>
      </c>
      <c r="AE384" s="554"/>
      <c r="AF384" s="555"/>
      <c r="AG384" s="556"/>
      <c r="AH384" s="556"/>
      <c r="AI384" s="556"/>
      <c r="AJ384" s="556"/>
      <c r="AK384" s="556"/>
      <c r="AL384" s="556"/>
    </row>
    <row r="385" ht="13.5" customHeight="1">
      <c r="A385" s="548">
        <v>380.0</v>
      </c>
      <c r="B385" s="549" t="s">
        <v>63</v>
      </c>
      <c r="C385" s="549" t="s">
        <v>132</v>
      </c>
      <c r="D385" s="550">
        <v>5.0</v>
      </c>
      <c r="E385" s="545" t="s">
        <v>1141</v>
      </c>
      <c r="F385" s="117" t="s">
        <v>1142</v>
      </c>
      <c r="G385" s="117" t="s">
        <v>185</v>
      </c>
      <c r="H385" s="117" t="s">
        <v>63</v>
      </c>
      <c r="I385" s="117" t="s">
        <v>759</v>
      </c>
      <c r="J385" s="117" t="s">
        <v>1147</v>
      </c>
      <c r="K385" s="551">
        <v>166.0</v>
      </c>
      <c r="L385" s="551">
        <v>166.0</v>
      </c>
      <c r="M385" s="552">
        <v>1.0</v>
      </c>
      <c r="N385" s="551">
        <v>0.0</v>
      </c>
      <c r="O385" s="553">
        <v>0.0</v>
      </c>
      <c r="P385" s="411">
        <v>0.0</v>
      </c>
      <c r="Q385" s="411">
        <v>0.0</v>
      </c>
      <c r="R385" s="553">
        <v>0.0</v>
      </c>
      <c r="S385" s="554"/>
      <c r="T385" s="411">
        <v>1.0</v>
      </c>
      <c r="U385" s="117" t="s">
        <v>1148</v>
      </c>
      <c r="V385" s="554"/>
      <c r="W385" s="554"/>
      <c r="X385" s="73">
        <f t="shared" si="40"/>
        <v>1.131946812</v>
      </c>
      <c r="Y385" s="73">
        <f>IF(K385="","",IF(THAM_SO!$B$7="Ưu tiên tỷ lệ trực tuyến thấp",(1-M385)*100,M385*100))</f>
        <v>0</v>
      </c>
      <c r="Z385" s="73">
        <f t="shared" si="41"/>
        <v>0</v>
      </c>
      <c r="AA385" s="73">
        <f t="shared" si="42"/>
        <v>0</v>
      </c>
      <c r="AB385" s="73">
        <f t="shared" si="43"/>
        <v>20</v>
      </c>
      <c r="AC385" s="73">
        <f>IF(K385="","",X385*THAM_SO!$B$2+Y385*THAM_SO!$B$3+Z385*THAM_SO!$B$4+AA385*THAM_SO!$B$5+AB385*THAM_SO!$B$6)</f>
        <v>2.396181384</v>
      </c>
      <c r="AD385" s="75">
        <f t="shared" si="30"/>
        <v>359</v>
      </c>
      <c r="AE385" s="554"/>
      <c r="AF385" s="555"/>
      <c r="AG385" s="556"/>
      <c r="AH385" s="556"/>
      <c r="AI385" s="556"/>
      <c r="AJ385" s="556"/>
      <c r="AK385" s="556"/>
      <c r="AL385" s="556"/>
    </row>
    <row r="386" ht="13.5" customHeight="1">
      <c r="A386" s="20">
        <v>381.0</v>
      </c>
      <c r="B386" s="20" t="s">
        <v>63</v>
      </c>
      <c r="C386" s="20" t="s">
        <v>133</v>
      </c>
      <c r="D386" s="67">
        <v>1.0</v>
      </c>
      <c r="E386" s="560" t="s">
        <v>512</v>
      </c>
      <c r="F386" s="20" t="s">
        <v>331</v>
      </c>
      <c r="G386" s="108" t="s">
        <v>243</v>
      </c>
      <c r="H386" s="69" t="s">
        <v>63</v>
      </c>
      <c r="I386" s="346" t="s">
        <v>804</v>
      </c>
      <c r="J386" s="237" t="s">
        <v>1149</v>
      </c>
      <c r="K386" s="70">
        <v>2323.0</v>
      </c>
      <c r="L386" s="70">
        <v>2323.0</v>
      </c>
      <c r="M386" s="71">
        <f t="shared" ref="M386:M595" si="44">IFERROR(L386/K386,0)</f>
        <v>1</v>
      </c>
      <c r="N386" s="70">
        <v>0.0</v>
      </c>
      <c r="O386" s="72">
        <f t="shared" ref="O386:O595" si="45">IFERROR(N386/K386,0)</f>
        <v>0</v>
      </c>
      <c r="P386" s="69">
        <v>1.0</v>
      </c>
      <c r="Q386" s="69">
        <v>0.0</v>
      </c>
      <c r="R386" s="72">
        <f t="shared" ref="R386:R570" si="46">IFERROR(Q386/P386,0)</f>
        <v>0</v>
      </c>
      <c r="S386" s="69" t="s">
        <v>545</v>
      </c>
      <c r="T386" s="69">
        <v>1.0</v>
      </c>
      <c r="U386" s="69" t="s">
        <v>761</v>
      </c>
      <c r="V386" s="69" t="s">
        <v>441</v>
      </c>
      <c r="W386" s="76"/>
      <c r="X386" s="73">
        <f t="shared" si="40"/>
        <v>15.84043641</v>
      </c>
      <c r="Y386" s="73">
        <f>IF(K386="","",IF(THAM_SO!$B$7="Ưu tiên tỷ lệ trực tuyến thấp",(1-M386)*100,M386*100))</f>
        <v>0</v>
      </c>
      <c r="Z386" s="73">
        <f t="shared" si="41"/>
        <v>0</v>
      </c>
      <c r="AA386" s="73">
        <f t="shared" si="42"/>
        <v>0</v>
      </c>
      <c r="AB386" s="73">
        <f t="shared" si="43"/>
        <v>20</v>
      </c>
      <c r="AC386" s="73">
        <f>IF(K386="","",X386*THAM_SO!$B$2+Y386*THAM_SO!$B$3+Z386*THAM_SO!$B$4+AA386*THAM_SO!$B$5+AB386*THAM_SO!$B$6)</f>
        <v>7.544152745</v>
      </c>
      <c r="AD386" s="75">
        <f t="shared" si="30"/>
        <v>209</v>
      </c>
      <c r="AE386" s="76"/>
      <c r="AF386" s="78"/>
      <c r="AG386" s="78"/>
      <c r="AH386" s="78"/>
      <c r="AI386" s="78"/>
      <c r="AJ386" s="78"/>
      <c r="AK386" s="78"/>
      <c r="AL386" s="78"/>
    </row>
    <row r="387" ht="13.5" customHeight="1">
      <c r="A387" s="20">
        <v>382.0</v>
      </c>
      <c r="B387" s="20" t="s">
        <v>63</v>
      </c>
      <c r="C387" s="20" t="s">
        <v>133</v>
      </c>
      <c r="D387" s="67">
        <v>2.0</v>
      </c>
      <c r="E387" s="561" t="s">
        <v>513</v>
      </c>
      <c r="F387" s="562" t="s">
        <v>537</v>
      </c>
      <c r="G387" s="108" t="s">
        <v>185</v>
      </c>
      <c r="H387" s="69" t="s">
        <v>63</v>
      </c>
      <c r="I387" s="346" t="s">
        <v>804</v>
      </c>
      <c r="J387" s="237" t="s">
        <v>1150</v>
      </c>
      <c r="K387" s="70">
        <v>3482.0</v>
      </c>
      <c r="L387" s="70">
        <v>3482.0</v>
      </c>
      <c r="M387" s="71">
        <f t="shared" si="44"/>
        <v>1</v>
      </c>
      <c r="N387" s="70">
        <v>0.0</v>
      </c>
      <c r="O387" s="72">
        <f t="shared" si="45"/>
        <v>0</v>
      </c>
      <c r="P387" s="69">
        <v>1.0</v>
      </c>
      <c r="Q387" s="69">
        <v>1.0</v>
      </c>
      <c r="R387" s="72">
        <f t="shared" si="46"/>
        <v>1</v>
      </c>
      <c r="S387" s="69" t="s">
        <v>545</v>
      </c>
      <c r="T387" s="69">
        <v>0.0</v>
      </c>
      <c r="U387" s="69" t="s">
        <v>441</v>
      </c>
      <c r="V387" s="76"/>
      <c r="W387" s="76"/>
      <c r="X387" s="73">
        <f t="shared" si="40"/>
        <v>23.74360723</v>
      </c>
      <c r="Y387" s="73">
        <f>IF(K387="","",IF(THAM_SO!$B$7="Ưu tiên tỷ lệ trực tuyến thấp",(1-M387)*100,M387*100))</f>
        <v>0</v>
      </c>
      <c r="Z387" s="73">
        <f t="shared" si="41"/>
        <v>100</v>
      </c>
      <c r="AA387" s="73">
        <f t="shared" si="42"/>
        <v>0</v>
      </c>
      <c r="AB387" s="73">
        <f t="shared" si="43"/>
        <v>0</v>
      </c>
      <c r="AC387" s="73">
        <f>IF(K387="","",X387*THAM_SO!$B$2+Y387*THAM_SO!$B$3+Z387*THAM_SO!$B$4+AA387*THAM_SO!$B$5+AB387*THAM_SO!$B$6)</f>
        <v>38.31026253</v>
      </c>
      <c r="AD387" s="75">
        <f t="shared" si="30"/>
        <v>18</v>
      </c>
      <c r="AE387" s="76"/>
      <c r="AF387" s="78"/>
      <c r="AG387" s="78"/>
      <c r="AH387" s="78"/>
      <c r="AI387" s="78"/>
      <c r="AJ387" s="78"/>
      <c r="AK387" s="78"/>
      <c r="AL387" s="78"/>
    </row>
    <row r="388" ht="13.5" customHeight="1">
      <c r="A388" s="20">
        <v>383.0</v>
      </c>
      <c r="B388" s="20" t="s">
        <v>63</v>
      </c>
      <c r="C388" s="20" t="s">
        <v>133</v>
      </c>
      <c r="D388" s="67">
        <v>3.0</v>
      </c>
      <c r="E388" s="561" t="s">
        <v>529</v>
      </c>
      <c r="F388" s="105" t="s">
        <v>193</v>
      </c>
      <c r="G388" s="108" t="s">
        <v>185</v>
      </c>
      <c r="H388" s="69" t="s">
        <v>63</v>
      </c>
      <c r="I388" s="346" t="s">
        <v>804</v>
      </c>
      <c r="J388" s="237" t="s">
        <v>1151</v>
      </c>
      <c r="K388" s="70">
        <v>430.0</v>
      </c>
      <c r="L388" s="70">
        <v>430.0</v>
      </c>
      <c r="M388" s="71">
        <f t="shared" si="44"/>
        <v>1</v>
      </c>
      <c r="N388" s="70">
        <v>0.0</v>
      </c>
      <c r="O388" s="72">
        <f t="shared" si="45"/>
        <v>0</v>
      </c>
      <c r="P388" s="69">
        <v>0.0</v>
      </c>
      <c r="Q388" s="69">
        <v>0.0</v>
      </c>
      <c r="R388" s="72">
        <f t="shared" si="46"/>
        <v>0</v>
      </c>
      <c r="S388" s="69" t="s">
        <v>545</v>
      </c>
      <c r="T388" s="69">
        <v>1.0</v>
      </c>
      <c r="U388" s="69" t="s">
        <v>761</v>
      </c>
      <c r="V388" s="69" t="s">
        <v>441</v>
      </c>
      <c r="W388" s="76"/>
      <c r="X388" s="73">
        <f t="shared" si="40"/>
        <v>2.932151381</v>
      </c>
      <c r="Y388" s="73">
        <f>IF(K388="","",IF(THAM_SO!$B$7="Ưu tiên tỷ lệ trực tuyến thấp",(1-M388)*100,M388*100))</f>
        <v>0</v>
      </c>
      <c r="Z388" s="73">
        <f t="shared" si="41"/>
        <v>0</v>
      </c>
      <c r="AA388" s="73">
        <f t="shared" si="42"/>
        <v>0</v>
      </c>
      <c r="AB388" s="73">
        <f t="shared" si="43"/>
        <v>20</v>
      </c>
      <c r="AC388" s="73">
        <f>IF(K388="","",X388*THAM_SO!$B$2+Y388*THAM_SO!$B$3+Z388*THAM_SO!$B$4+AA388*THAM_SO!$B$5+AB388*THAM_SO!$B$6)</f>
        <v>3.026252983</v>
      </c>
      <c r="AD388" s="75">
        <f t="shared" si="30"/>
        <v>316</v>
      </c>
      <c r="AE388" s="76"/>
      <c r="AF388" s="78"/>
      <c r="AG388" s="78"/>
      <c r="AH388" s="78"/>
      <c r="AI388" s="78"/>
      <c r="AJ388" s="78"/>
      <c r="AK388" s="78"/>
      <c r="AL388" s="78"/>
    </row>
    <row r="389" ht="13.5" customHeight="1">
      <c r="A389" s="20">
        <v>384.0</v>
      </c>
      <c r="B389" s="20" t="s">
        <v>63</v>
      </c>
      <c r="C389" s="20" t="s">
        <v>133</v>
      </c>
      <c r="D389" s="67">
        <v>4.0</v>
      </c>
      <c r="E389" s="561" t="s">
        <v>528</v>
      </c>
      <c r="F389" s="563" t="s">
        <v>351</v>
      </c>
      <c r="G389" s="108" t="s">
        <v>185</v>
      </c>
      <c r="H389" s="69" t="s">
        <v>63</v>
      </c>
      <c r="I389" s="346" t="s">
        <v>804</v>
      </c>
      <c r="J389" s="237" t="s">
        <v>1152</v>
      </c>
      <c r="K389" s="70">
        <v>372.0</v>
      </c>
      <c r="L389" s="70">
        <v>372.0</v>
      </c>
      <c r="M389" s="71">
        <f t="shared" si="44"/>
        <v>1</v>
      </c>
      <c r="N389" s="70">
        <v>0.0</v>
      </c>
      <c r="O389" s="72">
        <f t="shared" si="45"/>
        <v>0</v>
      </c>
      <c r="P389" s="69">
        <v>0.0</v>
      </c>
      <c r="Q389" s="69">
        <v>0.0</v>
      </c>
      <c r="R389" s="72">
        <f t="shared" si="46"/>
        <v>0</v>
      </c>
      <c r="S389" s="69" t="s">
        <v>545</v>
      </c>
      <c r="T389" s="69">
        <v>0.0</v>
      </c>
      <c r="U389" s="69" t="s">
        <v>441</v>
      </c>
      <c r="V389" s="76"/>
      <c r="W389" s="76"/>
      <c r="X389" s="73">
        <f t="shared" si="40"/>
        <v>2.536651892</v>
      </c>
      <c r="Y389" s="73">
        <f>IF(K389="","",IF(THAM_SO!$B$7="Ưu tiên tỷ lệ trực tuyến thấp",(1-M389)*100,M389*100))</f>
        <v>0</v>
      </c>
      <c r="Z389" s="73">
        <f t="shared" si="41"/>
        <v>0</v>
      </c>
      <c r="AA389" s="73">
        <f t="shared" si="42"/>
        <v>0</v>
      </c>
      <c r="AB389" s="73">
        <f t="shared" si="43"/>
        <v>0</v>
      </c>
      <c r="AC389" s="73">
        <f>IF(K389="","",X389*THAM_SO!$B$2+Y389*THAM_SO!$B$3+Z389*THAM_SO!$B$4+AA389*THAM_SO!$B$5+AB389*THAM_SO!$B$6)</f>
        <v>0.8878281623</v>
      </c>
      <c r="AD389" s="75">
        <f t="shared" si="30"/>
        <v>414</v>
      </c>
      <c r="AE389" s="76"/>
      <c r="AF389" s="78"/>
      <c r="AG389" s="78"/>
      <c r="AH389" s="78"/>
      <c r="AI389" s="78"/>
      <c r="AJ389" s="78"/>
      <c r="AK389" s="78"/>
      <c r="AL389" s="78"/>
    </row>
    <row r="390" ht="13.5" customHeight="1">
      <c r="A390" s="20">
        <v>385.0</v>
      </c>
      <c r="B390" s="20" t="s">
        <v>63</v>
      </c>
      <c r="C390" s="20" t="s">
        <v>133</v>
      </c>
      <c r="D390" s="67">
        <v>5.0</v>
      </c>
      <c r="E390" s="564" t="s">
        <v>544</v>
      </c>
      <c r="F390" s="563" t="s">
        <v>1153</v>
      </c>
      <c r="G390" s="108" t="s">
        <v>243</v>
      </c>
      <c r="H390" s="69" t="s">
        <v>63</v>
      </c>
      <c r="I390" s="346" t="s">
        <v>804</v>
      </c>
      <c r="J390" s="237" t="s">
        <v>1154</v>
      </c>
      <c r="K390" s="70">
        <v>260.0</v>
      </c>
      <c r="L390" s="70">
        <v>260.0</v>
      </c>
      <c r="M390" s="71">
        <f t="shared" si="44"/>
        <v>1</v>
      </c>
      <c r="N390" s="70">
        <v>0.0</v>
      </c>
      <c r="O390" s="72">
        <f t="shared" si="45"/>
        <v>0</v>
      </c>
      <c r="P390" s="69">
        <v>1.0</v>
      </c>
      <c r="Q390" s="69">
        <v>0.0</v>
      </c>
      <c r="R390" s="72">
        <f t="shared" si="46"/>
        <v>0</v>
      </c>
      <c r="S390" s="69" t="s">
        <v>545</v>
      </c>
      <c r="T390" s="69">
        <v>1.0</v>
      </c>
      <c r="U390" s="69" t="s">
        <v>761</v>
      </c>
      <c r="V390" s="69" t="s">
        <v>441</v>
      </c>
      <c r="W390" s="76"/>
      <c r="X390" s="73">
        <f t="shared" si="40"/>
        <v>1.772928742</v>
      </c>
      <c r="Y390" s="73">
        <f>IF(K390="","",IF(THAM_SO!$B$7="Ưu tiên tỷ lệ trực tuyến thấp",(1-M390)*100,M390*100))</f>
        <v>0</v>
      </c>
      <c r="Z390" s="73">
        <f t="shared" si="41"/>
        <v>0</v>
      </c>
      <c r="AA390" s="73">
        <f t="shared" si="42"/>
        <v>0</v>
      </c>
      <c r="AB390" s="73">
        <f t="shared" si="43"/>
        <v>20</v>
      </c>
      <c r="AC390" s="73">
        <f>IF(K390="","",X390*THAM_SO!$B$2+Y390*THAM_SO!$B$3+Z390*THAM_SO!$B$4+AA390*THAM_SO!$B$5+AB390*THAM_SO!$B$6)</f>
        <v>2.62052506</v>
      </c>
      <c r="AD390" s="75">
        <f t="shared" si="30"/>
        <v>346</v>
      </c>
      <c r="AE390" s="76"/>
      <c r="AF390" s="78"/>
      <c r="AG390" s="78"/>
      <c r="AH390" s="78"/>
      <c r="AI390" s="78"/>
      <c r="AJ390" s="78"/>
      <c r="AK390" s="78"/>
      <c r="AL390" s="78"/>
    </row>
    <row r="391" ht="13.5" customHeight="1">
      <c r="A391" s="482">
        <v>386.0</v>
      </c>
      <c r="B391" s="482" t="s">
        <v>63</v>
      </c>
      <c r="C391" s="482" t="s">
        <v>134</v>
      </c>
      <c r="D391" s="565">
        <v>1.0</v>
      </c>
      <c r="E391" s="566" t="s">
        <v>1155</v>
      </c>
      <c r="F391" s="567" t="s">
        <v>224</v>
      </c>
      <c r="G391" s="568" t="s">
        <v>226</v>
      </c>
      <c r="H391" s="126" t="s">
        <v>63</v>
      </c>
      <c r="I391" s="126" t="s">
        <v>1156</v>
      </c>
      <c r="J391" s="569" t="s">
        <v>1157</v>
      </c>
      <c r="K391" s="125">
        <v>82.0</v>
      </c>
      <c r="L391" s="125">
        <v>82.0</v>
      </c>
      <c r="M391" s="570">
        <f t="shared" si="44"/>
        <v>1</v>
      </c>
      <c r="N391" s="125">
        <v>0.0</v>
      </c>
      <c r="O391" s="571">
        <f t="shared" si="45"/>
        <v>0</v>
      </c>
      <c r="P391" s="126">
        <v>1.0</v>
      </c>
      <c r="Q391" s="126">
        <v>0.0</v>
      </c>
      <c r="R391" s="571">
        <f t="shared" si="46"/>
        <v>0</v>
      </c>
      <c r="S391" s="126" t="s">
        <v>545</v>
      </c>
      <c r="T391" s="126">
        <v>2.0</v>
      </c>
      <c r="U391" s="126" t="s">
        <v>1158</v>
      </c>
      <c r="V391" s="126" t="s">
        <v>1009</v>
      </c>
      <c r="W391" s="126" t="s">
        <v>1159</v>
      </c>
      <c r="X391" s="572">
        <f t="shared" si="40"/>
        <v>0.5591544494</v>
      </c>
      <c r="Y391" s="572">
        <f>IF(K391="","",IF(THAM_SO!$B$7="Ưu tiên tỷ lệ trực tuyến thấp",(1-M391)*100,M391*100))</f>
        <v>0</v>
      </c>
      <c r="Z391" s="572">
        <f t="shared" si="41"/>
        <v>0</v>
      </c>
      <c r="AA391" s="572">
        <f t="shared" si="42"/>
        <v>0</v>
      </c>
      <c r="AB391" s="572">
        <f t="shared" si="43"/>
        <v>40</v>
      </c>
      <c r="AC391" s="572">
        <f>IF(K391="","",X391*THAM_SO!$B$2+Y391*THAM_SO!$B$3+Z391*THAM_SO!$B$4+AA391*THAM_SO!$B$5+AB391*THAM_SO!$B$6)</f>
        <v>4.195704057</v>
      </c>
      <c r="AD391" s="573">
        <f t="shared" si="30"/>
        <v>277</v>
      </c>
      <c r="AE391" s="573"/>
      <c r="AF391" s="482"/>
      <c r="AG391" s="482"/>
      <c r="AH391" s="482"/>
      <c r="AI391" s="482"/>
      <c r="AJ391" s="482"/>
      <c r="AK391" s="482"/>
      <c r="AL391" s="482"/>
    </row>
    <row r="392" ht="13.5" customHeight="1">
      <c r="A392" s="482">
        <v>387.0</v>
      </c>
      <c r="B392" s="482" t="s">
        <v>63</v>
      </c>
      <c r="C392" s="482" t="s">
        <v>134</v>
      </c>
      <c r="D392" s="565">
        <v>2.0</v>
      </c>
      <c r="E392" s="566" t="s">
        <v>613</v>
      </c>
      <c r="F392" s="574" t="s">
        <v>331</v>
      </c>
      <c r="G392" s="568" t="s">
        <v>243</v>
      </c>
      <c r="H392" s="126" t="s">
        <v>63</v>
      </c>
      <c r="I392" s="126" t="s">
        <v>1156</v>
      </c>
      <c r="J392" s="569" t="s">
        <v>1160</v>
      </c>
      <c r="K392" s="125">
        <v>5447.0</v>
      </c>
      <c r="L392" s="125">
        <v>5447.0</v>
      </c>
      <c r="M392" s="570">
        <f t="shared" si="44"/>
        <v>1</v>
      </c>
      <c r="N392" s="125">
        <v>0.0</v>
      </c>
      <c r="O392" s="571">
        <f t="shared" si="45"/>
        <v>0</v>
      </c>
      <c r="P392" s="126">
        <v>1.0</v>
      </c>
      <c r="Q392" s="126">
        <v>0.0</v>
      </c>
      <c r="R392" s="571">
        <f t="shared" si="46"/>
        <v>0</v>
      </c>
      <c r="S392" s="126" t="s">
        <v>545</v>
      </c>
      <c r="T392" s="126">
        <v>2.0</v>
      </c>
      <c r="U392" s="126" t="s">
        <v>1161</v>
      </c>
      <c r="V392" s="126" t="s">
        <v>1009</v>
      </c>
      <c r="W392" s="126" t="s">
        <v>1159</v>
      </c>
      <c r="X392" s="572">
        <f t="shared" si="40"/>
        <v>37.14285714</v>
      </c>
      <c r="Y392" s="572">
        <f>IF(K392="","",IF(THAM_SO!$B$7="Ưu tiên tỷ lệ trực tuyến thấp",(1-M392)*100,M392*100))</f>
        <v>0</v>
      </c>
      <c r="Z392" s="572">
        <f t="shared" si="41"/>
        <v>0</v>
      </c>
      <c r="AA392" s="572">
        <f t="shared" si="42"/>
        <v>0</v>
      </c>
      <c r="AB392" s="572">
        <f t="shared" si="43"/>
        <v>40</v>
      </c>
      <c r="AC392" s="572">
        <f>IF(K392="","",X392*THAM_SO!$B$2+Y392*THAM_SO!$B$3+Z392*THAM_SO!$B$4+AA392*THAM_SO!$B$5+AB392*THAM_SO!$B$6)</f>
        <v>17</v>
      </c>
      <c r="AD392" s="573">
        <f t="shared" si="30"/>
        <v>134</v>
      </c>
      <c r="AE392" s="573"/>
      <c r="AF392" s="482"/>
      <c r="AG392" s="482"/>
      <c r="AH392" s="482"/>
      <c r="AI392" s="482"/>
      <c r="AJ392" s="482"/>
      <c r="AK392" s="482"/>
      <c r="AL392" s="482"/>
    </row>
    <row r="393" ht="13.5" customHeight="1">
      <c r="A393" s="482">
        <v>388.0</v>
      </c>
      <c r="B393" s="482" t="s">
        <v>63</v>
      </c>
      <c r="C393" s="482" t="s">
        <v>134</v>
      </c>
      <c r="D393" s="565">
        <v>3.0</v>
      </c>
      <c r="E393" s="566" t="s">
        <v>1162</v>
      </c>
      <c r="F393" s="574" t="s">
        <v>971</v>
      </c>
      <c r="G393" s="568" t="s">
        <v>236</v>
      </c>
      <c r="H393" s="126" t="s">
        <v>63</v>
      </c>
      <c r="I393" s="126" t="s">
        <v>1156</v>
      </c>
      <c r="J393" s="569" t="s">
        <v>1163</v>
      </c>
      <c r="K393" s="125">
        <v>71.0</v>
      </c>
      <c r="L393" s="125">
        <v>71.0</v>
      </c>
      <c r="M393" s="570">
        <f t="shared" si="44"/>
        <v>1</v>
      </c>
      <c r="N393" s="125">
        <v>0.0</v>
      </c>
      <c r="O393" s="571">
        <f t="shared" si="45"/>
        <v>0</v>
      </c>
      <c r="P393" s="126">
        <v>3.0</v>
      </c>
      <c r="Q393" s="126">
        <v>0.0</v>
      </c>
      <c r="R393" s="571">
        <f t="shared" si="46"/>
        <v>0</v>
      </c>
      <c r="S393" s="126" t="s">
        <v>545</v>
      </c>
      <c r="T393" s="126">
        <v>2.0</v>
      </c>
      <c r="U393" s="126" t="s">
        <v>1158</v>
      </c>
      <c r="V393" s="126" t="s">
        <v>1009</v>
      </c>
      <c r="W393" s="126" t="s">
        <v>1159</v>
      </c>
      <c r="X393" s="572">
        <f t="shared" si="40"/>
        <v>0.4841459257</v>
      </c>
      <c r="Y393" s="572">
        <f>IF(K393="","",IF(THAM_SO!$B$7="Ưu tiên tỷ lệ trực tuyến thấp",(1-M393)*100,M393*100))</f>
        <v>0</v>
      </c>
      <c r="Z393" s="572">
        <f t="shared" si="41"/>
        <v>0</v>
      </c>
      <c r="AA393" s="572">
        <f t="shared" si="42"/>
        <v>0</v>
      </c>
      <c r="AB393" s="572">
        <f t="shared" si="43"/>
        <v>40</v>
      </c>
      <c r="AC393" s="572">
        <f>IF(K393="","",X393*THAM_SO!$B$2+Y393*THAM_SO!$B$3+Z393*THAM_SO!$B$4+AA393*THAM_SO!$B$5+AB393*THAM_SO!$B$6)</f>
        <v>4.169451074</v>
      </c>
      <c r="AD393" s="573">
        <f t="shared" si="30"/>
        <v>278</v>
      </c>
      <c r="AE393" s="573"/>
      <c r="AF393" s="482"/>
      <c r="AG393" s="482"/>
      <c r="AH393" s="482"/>
      <c r="AI393" s="482"/>
      <c r="AJ393" s="482"/>
      <c r="AK393" s="482"/>
      <c r="AL393" s="482"/>
    </row>
    <row r="394" ht="13.5" customHeight="1">
      <c r="A394" s="482">
        <v>389.0</v>
      </c>
      <c r="B394" s="482" t="s">
        <v>63</v>
      </c>
      <c r="C394" s="482" t="s">
        <v>134</v>
      </c>
      <c r="D394" s="565">
        <v>4.0</v>
      </c>
      <c r="E394" s="566" t="s">
        <v>519</v>
      </c>
      <c r="F394" s="568" t="s">
        <v>353</v>
      </c>
      <c r="G394" s="568" t="s">
        <v>185</v>
      </c>
      <c r="H394" s="126" t="s">
        <v>63</v>
      </c>
      <c r="I394" s="126" t="s">
        <v>1156</v>
      </c>
      <c r="J394" s="569" t="s">
        <v>1164</v>
      </c>
      <c r="K394" s="125">
        <v>440.0</v>
      </c>
      <c r="L394" s="125">
        <v>440.0</v>
      </c>
      <c r="M394" s="570">
        <f t="shared" si="44"/>
        <v>1</v>
      </c>
      <c r="N394" s="125">
        <v>0.0</v>
      </c>
      <c r="O394" s="571">
        <f t="shared" si="45"/>
        <v>0</v>
      </c>
      <c r="P394" s="126">
        <v>1.0</v>
      </c>
      <c r="Q394" s="126">
        <v>0.0</v>
      </c>
      <c r="R394" s="571">
        <f t="shared" si="46"/>
        <v>0</v>
      </c>
      <c r="S394" s="126" t="s">
        <v>545</v>
      </c>
      <c r="T394" s="126">
        <v>2.0</v>
      </c>
      <c r="U394" s="126" t="s">
        <v>1158</v>
      </c>
      <c r="V394" s="126" t="s">
        <v>1009</v>
      </c>
      <c r="W394" s="126" t="s">
        <v>1159</v>
      </c>
      <c r="X394" s="572">
        <f t="shared" si="40"/>
        <v>3.000340948</v>
      </c>
      <c r="Y394" s="572">
        <f>IF(K394="","",IF(THAM_SO!$B$7="Ưu tiên tỷ lệ trực tuyến thấp",(1-M394)*100,M394*100))</f>
        <v>0</v>
      </c>
      <c r="Z394" s="572">
        <f t="shared" si="41"/>
        <v>0</v>
      </c>
      <c r="AA394" s="572">
        <f t="shared" si="42"/>
        <v>0</v>
      </c>
      <c r="AB394" s="572">
        <f t="shared" si="43"/>
        <v>40</v>
      </c>
      <c r="AC394" s="572">
        <f>IF(K394="","",X394*THAM_SO!$B$2+Y394*THAM_SO!$B$3+Z394*THAM_SO!$B$4+AA394*THAM_SO!$B$5+AB394*THAM_SO!$B$6)</f>
        <v>5.050119332</v>
      </c>
      <c r="AD394" s="573">
        <f t="shared" si="30"/>
        <v>252</v>
      </c>
      <c r="AE394" s="573"/>
      <c r="AF394" s="482"/>
      <c r="AG394" s="482"/>
      <c r="AH394" s="482"/>
      <c r="AI394" s="482"/>
      <c r="AJ394" s="482"/>
      <c r="AK394" s="482"/>
      <c r="AL394" s="482"/>
    </row>
    <row r="395" ht="13.5" customHeight="1">
      <c r="A395" s="482">
        <v>390.0</v>
      </c>
      <c r="B395" s="482" t="s">
        <v>63</v>
      </c>
      <c r="C395" s="482" t="s">
        <v>134</v>
      </c>
      <c r="D395" s="565">
        <v>5.0</v>
      </c>
      <c r="E395" s="575" t="s">
        <v>619</v>
      </c>
      <c r="F395" s="576" t="s">
        <v>443</v>
      </c>
      <c r="G395" s="568" t="s">
        <v>243</v>
      </c>
      <c r="H395" s="126" t="s">
        <v>63</v>
      </c>
      <c r="I395" s="126" t="s">
        <v>1156</v>
      </c>
      <c r="J395" s="569" t="s">
        <v>1165</v>
      </c>
      <c r="K395" s="125">
        <v>663.0</v>
      </c>
      <c r="L395" s="125">
        <v>663.0</v>
      </c>
      <c r="M395" s="570">
        <f t="shared" si="44"/>
        <v>1</v>
      </c>
      <c r="N395" s="125">
        <v>0.0</v>
      </c>
      <c r="O395" s="571">
        <f t="shared" si="45"/>
        <v>0</v>
      </c>
      <c r="P395" s="126">
        <v>2.0</v>
      </c>
      <c r="Q395" s="126">
        <v>0.0</v>
      </c>
      <c r="R395" s="571">
        <f t="shared" si="46"/>
        <v>0</v>
      </c>
      <c r="S395" s="126" t="s">
        <v>545</v>
      </c>
      <c r="T395" s="126">
        <v>2.0</v>
      </c>
      <c r="U395" s="126" t="s">
        <v>1161</v>
      </c>
      <c r="V395" s="126" t="s">
        <v>1009</v>
      </c>
      <c r="W395" s="126" t="s">
        <v>1159</v>
      </c>
      <c r="X395" s="572">
        <f t="shared" si="40"/>
        <v>4.520968292</v>
      </c>
      <c r="Y395" s="572">
        <f>IF(K395="","",IF(THAM_SO!$B$7="Ưu tiên tỷ lệ trực tuyến thấp",(1-M395)*100,M395*100))</f>
        <v>0</v>
      </c>
      <c r="Z395" s="572">
        <f t="shared" si="41"/>
        <v>0</v>
      </c>
      <c r="AA395" s="572">
        <f t="shared" si="42"/>
        <v>0</v>
      </c>
      <c r="AB395" s="572">
        <f t="shared" si="43"/>
        <v>40</v>
      </c>
      <c r="AC395" s="572">
        <f>IF(K395="","",X395*THAM_SO!$B$2+Y395*THAM_SO!$B$3+Z395*THAM_SO!$B$4+AA395*THAM_SO!$B$5+AB395*THAM_SO!$B$6)</f>
        <v>5.582338902</v>
      </c>
      <c r="AD395" s="573">
        <f t="shared" si="30"/>
        <v>241</v>
      </c>
      <c r="AE395" s="573"/>
      <c r="AF395" s="482"/>
      <c r="AG395" s="482"/>
      <c r="AH395" s="482"/>
      <c r="AI395" s="482"/>
      <c r="AJ395" s="482"/>
      <c r="AK395" s="482"/>
      <c r="AL395" s="482"/>
    </row>
    <row r="396" ht="13.5" customHeight="1">
      <c r="A396" s="577">
        <v>391.0</v>
      </c>
      <c r="B396" s="577" t="s">
        <v>63</v>
      </c>
      <c r="C396" s="577" t="s">
        <v>135</v>
      </c>
      <c r="D396" s="578">
        <v>1.0</v>
      </c>
      <c r="E396" s="579" t="s">
        <v>1155</v>
      </c>
      <c r="F396" s="580" t="s">
        <v>224</v>
      </c>
      <c r="G396" s="581" t="s">
        <v>226</v>
      </c>
      <c r="H396" s="581" t="s">
        <v>63</v>
      </c>
      <c r="I396" s="581" t="s">
        <v>1156</v>
      </c>
      <c r="J396" s="582" t="s">
        <v>1166</v>
      </c>
      <c r="K396" s="583">
        <v>306.0</v>
      </c>
      <c r="L396" s="583">
        <v>112.0</v>
      </c>
      <c r="M396" s="584">
        <f t="shared" si="44"/>
        <v>0.3660130719</v>
      </c>
      <c r="N396" s="583">
        <v>0.0</v>
      </c>
      <c r="O396" s="585">
        <f t="shared" si="45"/>
        <v>0</v>
      </c>
      <c r="P396" s="581">
        <v>1.0</v>
      </c>
      <c r="Q396" s="581">
        <v>0.0</v>
      </c>
      <c r="R396" s="585">
        <f t="shared" si="46"/>
        <v>0</v>
      </c>
      <c r="S396" s="581" t="s">
        <v>545</v>
      </c>
      <c r="T396" s="581">
        <v>0.0</v>
      </c>
      <c r="U396" s="581" t="s">
        <v>359</v>
      </c>
      <c r="V396" s="581" t="s">
        <v>1009</v>
      </c>
      <c r="W396" s="586"/>
      <c r="X396" s="587">
        <f t="shared" si="40"/>
        <v>2.08660075</v>
      </c>
      <c r="Y396" s="587">
        <f>IF(K396="","",IF(THAM_SO!$B$7="Ưu tiên tỷ lệ trực tuyến thấp",(1-M396)*100,M396*100))</f>
        <v>63.39869281</v>
      </c>
      <c r="Z396" s="587">
        <f t="shared" si="41"/>
        <v>0</v>
      </c>
      <c r="AA396" s="587">
        <f t="shared" si="42"/>
        <v>0</v>
      </c>
      <c r="AB396" s="587">
        <f t="shared" si="43"/>
        <v>0</v>
      </c>
      <c r="AC396" s="587">
        <f>IF(K396="","",X396*THAM_SO!$B$2+Y396*THAM_SO!$B$3+Z396*THAM_SO!$B$4+AA396*THAM_SO!$B$5+AB396*THAM_SO!$B$6)</f>
        <v>10.24011418</v>
      </c>
      <c r="AD396" s="586">
        <f t="shared" si="30"/>
        <v>180</v>
      </c>
      <c r="AE396" s="586"/>
      <c r="AF396" s="577"/>
      <c r="AG396" s="577"/>
      <c r="AH396" s="577"/>
      <c r="AI396" s="577"/>
      <c r="AJ396" s="577"/>
      <c r="AK396" s="577"/>
      <c r="AL396" s="577"/>
    </row>
    <row r="397" ht="13.5" customHeight="1">
      <c r="A397" s="577">
        <v>392.0</v>
      </c>
      <c r="B397" s="577" t="s">
        <v>63</v>
      </c>
      <c r="C397" s="577" t="s">
        <v>135</v>
      </c>
      <c r="D397" s="578">
        <v>2.0</v>
      </c>
      <c r="E397" s="588" t="s">
        <v>1167</v>
      </c>
      <c r="F397" s="589" t="s">
        <v>650</v>
      </c>
      <c r="G397" s="581" t="s">
        <v>185</v>
      </c>
      <c r="H397" s="581" t="s">
        <v>63</v>
      </c>
      <c r="I397" s="581" t="s">
        <v>1156</v>
      </c>
      <c r="J397" s="582" t="s">
        <v>1168</v>
      </c>
      <c r="K397" s="583">
        <v>1837.0</v>
      </c>
      <c r="L397" s="583">
        <v>1835.0</v>
      </c>
      <c r="M397" s="584">
        <f t="shared" si="44"/>
        <v>0.9989112684</v>
      </c>
      <c r="N397" s="583">
        <v>0.0</v>
      </c>
      <c r="O397" s="585">
        <f t="shared" si="45"/>
        <v>0</v>
      </c>
      <c r="P397" s="581">
        <v>1.0</v>
      </c>
      <c r="Q397" s="581">
        <v>0.0</v>
      </c>
      <c r="R397" s="585">
        <f t="shared" si="46"/>
        <v>0</v>
      </c>
      <c r="S397" s="581" t="s">
        <v>545</v>
      </c>
      <c r="T397" s="581">
        <v>0.0</v>
      </c>
      <c r="U397" s="581" t="s">
        <v>359</v>
      </c>
      <c r="V397" s="581" t="s">
        <v>1009</v>
      </c>
      <c r="W397" s="586"/>
      <c r="X397" s="587">
        <f t="shared" si="40"/>
        <v>12.52642346</v>
      </c>
      <c r="Y397" s="587">
        <f>IF(K397="","",IF(THAM_SO!$B$7="Ưu tiên tỷ lệ trực tuyến thấp",(1-M397)*100,M397*100))</f>
        <v>0.1088731628</v>
      </c>
      <c r="Z397" s="587">
        <f t="shared" si="41"/>
        <v>0</v>
      </c>
      <c r="AA397" s="587">
        <f t="shared" si="42"/>
        <v>0</v>
      </c>
      <c r="AB397" s="587">
        <f t="shared" si="43"/>
        <v>0</v>
      </c>
      <c r="AC397" s="587">
        <f>IF(K397="","",X397*THAM_SO!$B$2+Y397*THAM_SO!$B$3+Z397*THAM_SO!$B$4+AA397*THAM_SO!$B$5+AB397*THAM_SO!$B$6)</f>
        <v>4.400579184</v>
      </c>
      <c r="AD397" s="586">
        <f t="shared" si="30"/>
        <v>271</v>
      </c>
      <c r="AE397" s="586"/>
      <c r="AF397" s="577"/>
      <c r="AG397" s="577"/>
      <c r="AH397" s="577"/>
      <c r="AI397" s="577"/>
      <c r="AJ397" s="577"/>
      <c r="AK397" s="577"/>
      <c r="AL397" s="577"/>
    </row>
    <row r="398" ht="13.5" customHeight="1">
      <c r="A398" s="577">
        <v>393.0</v>
      </c>
      <c r="B398" s="577" t="s">
        <v>63</v>
      </c>
      <c r="C398" s="577" t="s">
        <v>135</v>
      </c>
      <c r="D398" s="578">
        <v>3.0</v>
      </c>
      <c r="E398" s="590" t="s">
        <v>635</v>
      </c>
      <c r="F398" s="589" t="s">
        <v>351</v>
      </c>
      <c r="G398" s="581" t="s">
        <v>185</v>
      </c>
      <c r="H398" s="581" t="s">
        <v>63</v>
      </c>
      <c r="I398" s="581" t="s">
        <v>1156</v>
      </c>
      <c r="J398" s="582" t="s">
        <v>1169</v>
      </c>
      <c r="K398" s="583">
        <v>324.0</v>
      </c>
      <c r="L398" s="583">
        <v>321.0</v>
      </c>
      <c r="M398" s="584">
        <f t="shared" si="44"/>
        <v>0.9907407407</v>
      </c>
      <c r="N398" s="583">
        <v>0.0</v>
      </c>
      <c r="O398" s="585">
        <f t="shared" si="45"/>
        <v>0</v>
      </c>
      <c r="P398" s="581">
        <v>2.0</v>
      </c>
      <c r="Q398" s="581">
        <v>0.0</v>
      </c>
      <c r="R398" s="585">
        <f t="shared" si="46"/>
        <v>0</v>
      </c>
      <c r="S398" s="581" t="s">
        <v>545</v>
      </c>
      <c r="T398" s="581">
        <v>0.0</v>
      </c>
      <c r="U398" s="581" t="s">
        <v>359</v>
      </c>
      <c r="V398" s="581" t="s">
        <v>1009</v>
      </c>
      <c r="W398" s="586"/>
      <c r="X398" s="587">
        <f t="shared" si="40"/>
        <v>2.209341971</v>
      </c>
      <c r="Y398" s="587">
        <f>IF(K398="","",IF(THAM_SO!$B$7="Ưu tiên tỷ lệ trực tuyến thấp",(1-M398)*100,M398*100))</f>
        <v>0.9259259259</v>
      </c>
      <c r="Z398" s="587">
        <f t="shared" si="41"/>
        <v>0</v>
      </c>
      <c r="AA398" s="587">
        <f t="shared" si="42"/>
        <v>0</v>
      </c>
      <c r="AB398" s="587">
        <f t="shared" si="43"/>
        <v>0</v>
      </c>
      <c r="AC398" s="587">
        <f>IF(K398="","",X398*THAM_SO!$B$2+Y398*THAM_SO!$B$3+Z398*THAM_SO!$B$4+AA398*THAM_SO!$B$5+AB398*THAM_SO!$B$6)</f>
        <v>0.9121585786</v>
      </c>
      <c r="AD398" s="586">
        <f t="shared" si="30"/>
        <v>412</v>
      </c>
      <c r="AE398" s="586"/>
      <c r="AF398" s="577"/>
      <c r="AG398" s="577"/>
      <c r="AH398" s="577"/>
      <c r="AI398" s="577"/>
      <c r="AJ398" s="577"/>
      <c r="AK398" s="577"/>
      <c r="AL398" s="577"/>
    </row>
    <row r="399" ht="13.5" customHeight="1">
      <c r="A399" s="577">
        <v>394.0</v>
      </c>
      <c r="B399" s="577" t="s">
        <v>63</v>
      </c>
      <c r="C399" s="577" t="s">
        <v>135</v>
      </c>
      <c r="D399" s="578">
        <v>4.0</v>
      </c>
      <c r="E399" s="588" t="s">
        <v>613</v>
      </c>
      <c r="F399" s="591" t="s">
        <v>1170</v>
      </c>
      <c r="G399" s="581" t="s">
        <v>243</v>
      </c>
      <c r="H399" s="581" t="s">
        <v>63</v>
      </c>
      <c r="I399" s="581" t="s">
        <v>1156</v>
      </c>
      <c r="J399" s="582" t="s">
        <v>1171</v>
      </c>
      <c r="K399" s="583">
        <v>2744.0</v>
      </c>
      <c r="L399" s="583">
        <v>2744.0</v>
      </c>
      <c r="M399" s="584">
        <f t="shared" si="44"/>
        <v>1</v>
      </c>
      <c r="N399" s="583">
        <v>0.0</v>
      </c>
      <c r="O399" s="585">
        <f t="shared" si="45"/>
        <v>0</v>
      </c>
      <c r="P399" s="581">
        <v>1.0</v>
      </c>
      <c r="Q399" s="581">
        <v>1.0</v>
      </c>
      <c r="R399" s="585">
        <f t="shared" si="46"/>
        <v>1</v>
      </c>
      <c r="S399" s="581" t="s">
        <v>545</v>
      </c>
      <c r="T399" s="581">
        <v>0.0</v>
      </c>
      <c r="U399" s="581" t="s">
        <v>359</v>
      </c>
      <c r="V399" s="581" t="s">
        <v>1009</v>
      </c>
      <c r="W399" s="586"/>
      <c r="X399" s="587">
        <f t="shared" si="40"/>
        <v>18.71121718</v>
      </c>
      <c r="Y399" s="587">
        <f>IF(K399="","",IF(THAM_SO!$B$7="Ưu tiên tỷ lệ trực tuyến thấp",(1-M399)*100,M399*100))</f>
        <v>0</v>
      </c>
      <c r="Z399" s="587">
        <f t="shared" si="41"/>
        <v>100</v>
      </c>
      <c r="AA399" s="587">
        <f t="shared" si="42"/>
        <v>0</v>
      </c>
      <c r="AB399" s="587">
        <f t="shared" si="43"/>
        <v>0</v>
      </c>
      <c r="AC399" s="587">
        <f>IF(K399="","",X399*THAM_SO!$B$2+Y399*THAM_SO!$B$3+Z399*THAM_SO!$B$4+AA399*THAM_SO!$B$5+AB399*THAM_SO!$B$6)</f>
        <v>36.54892601</v>
      </c>
      <c r="AD399" s="586">
        <f t="shared" si="30"/>
        <v>23</v>
      </c>
      <c r="AE399" s="586"/>
      <c r="AF399" s="577"/>
      <c r="AG399" s="577"/>
      <c r="AH399" s="577"/>
      <c r="AI399" s="577"/>
      <c r="AJ399" s="577"/>
      <c r="AK399" s="577"/>
      <c r="AL399" s="577"/>
    </row>
    <row r="400" ht="13.5" customHeight="1">
      <c r="A400" s="577">
        <v>395.0</v>
      </c>
      <c r="B400" s="577" t="s">
        <v>63</v>
      </c>
      <c r="C400" s="577" t="s">
        <v>135</v>
      </c>
      <c r="D400" s="578">
        <v>5.0</v>
      </c>
      <c r="E400" s="588" t="s">
        <v>619</v>
      </c>
      <c r="F400" s="592" t="s">
        <v>1172</v>
      </c>
      <c r="G400" s="581" t="s">
        <v>243</v>
      </c>
      <c r="H400" s="581" t="s">
        <v>63</v>
      </c>
      <c r="I400" s="581" t="s">
        <v>1156</v>
      </c>
      <c r="J400" s="582" t="s">
        <v>1173</v>
      </c>
      <c r="K400" s="583">
        <v>1480.0</v>
      </c>
      <c r="L400" s="583">
        <v>1480.0</v>
      </c>
      <c r="M400" s="584">
        <f t="shared" si="44"/>
        <v>1</v>
      </c>
      <c r="N400" s="583">
        <v>0.0</v>
      </c>
      <c r="O400" s="585">
        <f t="shared" si="45"/>
        <v>0</v>
      </c>
      <c r="P400" s="581">
        <v>1.0</v>
      </c>
      <c r="Q400" s="581">
        <v>1.0</v>
      </c>
      <c r="R400" s="585">
        <f t="shared" si="46"/>
        <v>1</v>
      </c>
      <c r="S400" s="581" t="s">
        <v>545</v>
      </c>
      <c r="T400" s="581">
        <v>0.0</v>
      </c>
      <c r="U400" s="581" t="s">
        <v>359</v>
      </c>
      <c r="V400" s="581" t="s">
        <v>1009</v>
      </c>
      <c r="W400" s="586"/>
      <c r="X400" s="587">
        <f t="shared" si="40"/>
        <v>10.09205592</v>
      </c>
      <c r="Y400" s="587">
        <f>IF(K400="","",IF(THAM_SO!$B$7="Ưu tiên tỷ lệ trực tuyến thấp",(1-M400)*100,M400*100))</f>
        <v>0</v>
      </c>
      <c r="Z400" s="587">
        <f t="shared" si="41"/>
        <v>100</v>
      </c>
      <c r="AA400" s="587">
        <f t="shared" si="42"/>
        <v>0</v>
      </c>
      <c r="AB400" s="587">
        <f t="shared" si="43"/>
        <v>0</v>
      </c>
      <c r="AC400" s="587">
        <f>IF(K400="","",X400*THAM_SO!$B$2+Y400*THAM_SO!$B$3+Z400*THAM_SO!$B$4+AA400*THAM_SO!$B$5+AB400*THAM_SO!$B$6)</f>
        <v>33.53221957</v>
      </c>
      <c r="AD400" s="586">
        <f t="shared" si="30"/>
        <v>50</v>
      </c>
      <c r="AE400" s="586"/>
      <c r="AF400" s="577"/>
      <c r="AG400" s="577"/>
      <c r="AH400" s="577"/>
      <c r="AI400" s="577"/>
      <c r="AJ400" s="577"/>
      <c r="AK400" s="577"/>
      <c r="AL400" s="577"/>
    </row>
    <row r="401" ht="13.5" customHeight="1">
      <c r="A401" s="20">
        <v>396.0</v>
      </c>
      <c r="B401" s="20" t="s">
        <v>63</v>
      </c>
      <c r="C401" s="20" t="s">
        <v>136</v>
      </c>
      <c r="D401" s="67">
        <v>1.0</v>
      </c>
      <c r="E401" s="68" t="s">
        <v>512</v>
      </c>
      <c r="F401" s="69" t="s">
        <v>331</v>
      </c>
      <c r="G401" s="69" t="s">
        <v>243</v>
      </c>
      <c r="H401" s="69" t="s">
        <v>63</v>
      </c>
      <c r="I401" s="69" t="s">
        <v>804</v>
      </c>
      <c r="J401" s="237" t="s">
        <v>1174</v>
      </c>
      <c r="K401" s="70">
        <v>3281.0</v>
      </c>
      <c r="L401" s="70">
        <v>3281.0</v>
      </c>
      <c r="M401" s="71">
        <f t="shared" si="44"/>
        <v>1</v>
      </c>
      <c r="N401" s="70">
        <v>0.0</v>
      </c>
      <c r="O401" s="72">
        <f t="shared" si="45"/>
        <v>0</v>
      </c>
      <c r="P401" s="69">
        <v>1.0</v>
      </c>
      <c r="Q401" s="69">
        <v>0.0</v>
      </c>
      <c r="R401" s="72">
        <f t="shared" si="46"/>
        <v>0</v>
      </c>
      <c r="S401" s="69" t="s">
        <v>545</v>
      </c>
      <c r="T401" s="69">
        <v>1.0</v>
      </c>
      <c r="U401" s="69" t="s">
        <v>761</v>
      </c>
      <c r="V401" s="69" t="s">
        <v>441</v>
      </c>
      <c r="W401" s="76"/>
      <c r="X401" s="73">
        <f t="shared" si="40"/>
        <v>22.37299693</v>
      </c>
      <c r="Y401" s="73">
        <f>IF(K401="","",IF(THAM_SO!$B$7="Ưu tiên tỷ lệ trực tuyến thấp",(1-M401)*100,M401*100))</f>
        <v>0</v>
      </c>
      <c r="Z401" s="73">
        <f t="shared" si="41"/>
        <v>0</v>
      </c>
      <c r="AA401" s="73">
        <f t="shared" si="42"/>
        <v>0</v>
      </c>
      <c r="AB401" s="73">
        <f t="shared" si="43"/>
        <v>20</v>
      </c>
      <c r="AC401" s="73">
        <f>IF(K401="","",X401*THAM_SO!$B$2+Y401*THAM_SO!$B$3+Z401*THAM_SO!$B$4+AA401*THAM_SO!$B$5+AB401*THAM_SO!$B$6)</f>
        <v>9.830548926</v>
      </c>
      <c r="AD401" s="75">
        <f t="shared" si="30"/>
        <v>187</v>
      </c>
      <c r="AE401" s="76"/>
      <c r="AF401" s="78"/>
      <c r="AG401" s="78"/>
      <c r="AH401" s="78"/>
      <c r="AI401" s="78"/>
      <c r="AJ401" s="78"/>
      <c r="AK401" s="78"/>
      <c r="AL401" s="78"/>
    </row>
    <row r="402" ht="13.5" customHeight="1">
      <c r="A402" s="20">
        <v>397.0</v>
      </c>
      <c r="B402" s="20" t="s">
        <v>63</v>
      </c>
      <c r="C402" s="20" t="s">
        <v>136</v>
      </c>
      <c r="D402" s="67">
        <v>2.0</v>
      </c>
      <c r="E402" s="68" t="s">
        <v>513</v>
      </c>
      <c r="F402" s="69" t="s">
        <v>537</v>
      </c>
      <c r="G402" s="69" t="s">
        <v>185</v>
      </c>
      <c r="H402" s="69" t="s">
        <v>63</v>
      </c>
      <c r="I402" s="69" t="s">
        <v>804</v>
      </c>
      <c r="J402" s="237" t="s">
        <v>1175</v>
      </c>
      <c r="K402" s="70">
        <v>491.0</v>
      </c>
      <c r="L402" s="70">
        <v>491.0</v>
      </c>
      <c r="M402" s="71">
        <f t="shared" si="44"/>
        <v>1</v>
      </c>
      <c r="N402" s="70">
        <v>0.0</v>
      </c>
      <c r="O402" s="72">
        <f t="shared" si="45"/>
        <v>0</v>
      </c>
      <c r="P402" s="69">
        <v>1.0</v>
      </c>
      <c r="Q402" s="69">
        <v>0.0</v>
      </c>
      <c r="R402" s="72">
        <f t="shared" si="46"/>
        <v>0</v>
      </c>
      <c r="S402" s="69" t="s">
        <v>545</v>
      </c>
      <c r="T402" s="69">
        <v>0.0</v>
      </c>
      <c r="U402" s="76"/>
      <c r="V402" s="76"/>
      <c r="W402" s="76"/>
      <c r="X402" s="73">
        <f t="shared" si="40"/>
        <v>3.34810774</v>
      </c>
      <c r="Y402" s="73">
        <f>IF(K402="","",IF(THAM_SO!$B$7="Ưu tiên tỷ lệ trực tuyến thấp",(1-M402)*100,M402*100))</f>
        <v>0</v>
      </c>
      <c r="Z402" s="73">
        <f t="shared" si="41"/>
        <v>0</v>
      </c>
      <c r="AA402" s="73">
        <f t="shared" si="42"/>
        <v>0</v>
      </c>
      <c r="AB402" s="73">
        <f t="shared" si="43"/>
        <v>0</v>
      </c>
      <c r="AC402" s="73">
        <f>IF(K402="","",X402*THAM_SO!$B$2+Y402*THAM_SO!$B$3+Z402*THAM_SO!$B$4+AA402*THAM_SO!$B$5+AB402*THAM_SO!$B$6)</f>
        <v>1.171837709</v>
      </c>
      <c r="AD402" s="75">
        <f t="shared" si="30"/>
        <v>402</v>
      </c>
      <c r="AE402" s="76"/>
      <c r="AF402" s="78"/>
      <c r="AG402" s="78"/>
      <c r="AH402" s="78"/>
      <c r="AI402" s="78"/>
      <c r="AJ402" s="78"/>
      <c r="AK402" s="78"/>
      <c r="AL402" s="78"/>
    </row>
    <row r="403" ht="13.5" customHeight="1">
      <c r="A403" s="20">
        <v>398.0</v>
      </c>
      <c r="B403" s="20" t="s">
        <v>63</v>
      </c>
      <c r="C403" s="20" t="s">
        <v>136</v>
      </c>
      <c r="D403" s="67">
        <v>3.0</v>
      </c>
      <c r="E403" s="68" t="s">
        <v>528</v>
      </c>
      <c r="F403" s="69" t="s">
        <v>351</v>
      </c>
      <c r="G403" s="69" t="s">
        <v>185</v>
      </c>
      <c r="H403" s="69" t="s">
        <v>63</v>
      </c>
      <c r="I403" s="69" t="s">
        <v>804</v>
      </c>
      <c r="J403" s="237" t="s">
        <v>1176</v>
      </c>
      <c r="K403" s="70">
        <v>378.0</v>
      </c>
      <c r="L403" s="70">
        <v>378.0</v>
      </c>
      <c r="M403" s="71">
        <f t="shared" si="44"/>
        <v>1</v>
      </c>
      <c r="N403" s="70">
        <v>0.0</v>
      </c>
      <c r="O403" s="72">
        <f t="shared" si="45"/>
        <v>0</v>
      </c>
      <c r="P403" s="69">
        <v>1.0</v>
      </c>
      <c r="Q403" s="69">
        <v>0.0</v>
      </c>
      <c r="R403" s="72">
        <f t="shared" si="46"/>
        <v>0</v>
      </c>
      <c r="S403" s="69" t="s">
        <v>545</v>
      </c>
      <c r="T403" s="69">
        <v>0.0</v>
      </c>
      <c r="U403" s="76"/>
      <c r="V403" s="76"/>
      <c r="W403" s="76"/>
      <c r="X403" s="73">
        <f t="shared" si="40"/>
        <v>2.577565632</v>
      </c>
      <c r="Y403" s="73">
        <f>IF(K403="","",IF(THAM_SO!$B$7="Ưu tiên tỷ lệ trực tuyến thấp",(1-M403)*100,M403*100))</f>
        <v>0</v>
      </c>
      <c r="Z403" s="73">
        <f t="shared" si="41"/>
        <v>0</v>
      </c>
      <c r="AA403" s="73">
        <f t="shared" si="42"/>
        <v>0</v>
      </c>
      <c r="AB403" s="73">
        <f t="shared" si="43"/>
        <v>0</v>
      </c>
      <c r="AC403" s="73">
        <f>IF(K403="","",X403*THAM_SO!$B$2+Y403*THAM_SO!$B$3+Z403*THAM_SO!$B$4+AA403*THAM_SO!$B$5+AB403*THAM_SO!$B$6)</f>
        <v>0.9021479714</v>
      </c>
      <c r="AD403" s="75">
        <f t="shared" si="30"/>
        <v>413</v>
      </c>
      <c r="AE403" s="76"/>
      <c r="AF403" s="78"/>
      <c r="AG403" s="78"/>
      <c r="AH403" s="78"/>
      <c r="AI403" s="78"/>
      <c r="AJ403" s="78"/>
      <c r="AK403" s="78"/>
      <c r="AL403" s="78"/>
    </row>
    <row r="404" ht="13.5" customHeight="1">
      <c r="A404" s="20">
        <v>399.0</v>
      </c>
      <c r="B404" s="20" t="s">
        <v>63</v>
      </c>
      <c r="C404" s="20" t="s">
        <v>136</v>
      </c>
      <c r="D404" s="67">
        <v>4.0</v>
      </c>
      <c r="E404" s="68" t="s">
        <v>529</v>
      </c>
      <c r="F404" s="69" t="s">
        <v>193</v>
      </c>
      <c r="G404" s="69" t="s">
        <v>185</v>
      </c>
      <c r="H404" s="69" t="s">
        <v>63</v>
      </c>
      <c r="I404" s="69" t="s">
        <v>804</v>
      </c>
      <c r="J404" s="237" t="s">
        <v>1177</v>
      </c>
      <c r="K404" s="70">
        <v>364.0</v>
      </c>
      <c r="L404" s="70">
        <v>364.0</v>
      </c>
      <c r="M404" s="71">
        <f t="shared" si="44"/>
        <v>1</v>
      </c>
      <c r="N404" s="70">
        <v>0.0</v>
      </c>
      <c r="O404" s="72">
        <f t="shared" si="45"/>
        <v>0</v>
      </c>
      <c r="P404" s="69">
        <v>1.0</v>
      </c>
      <c r="Q404" s="69">
        <v>0.0</v>
      </c>
      <c r="R404" s="72">
        <f t="shared" si="46"/>
        <v>0</v>
      </c>
      <c r="S404" s="69" t="s">
        <v>545</v>
      </c>
      <c r="T404" s="69">
        <v>0.0</v>
      </c>
      <c r="U404" s="76"/>
      <c r="V404" s="76"/>
      <c r="W404" s="76"/>
      <c r="X404" s="73">
        <f t="shared" si="40"/>
        <v>2.482100239</v>
      </c>
      <c r="Y404" s="73">
        <f>IF(K404="","",IF(THAM_SO!$B$7="Ưu tiên tỷ lệ trực tuyến thấp",(1-M404)*100,M404*100))</f>
        <v>0</v>
      </c>
      <c r="Z404" s="73">
        <f t="shared" si="41"/>
        <v>0</v>
      </c>
      <c r="AA404" s="73">
        <f t="shared" si="42"/>
        <v>0</v>
      </c>
      <c r="AB404" s="73">
        <f t="shared" si="43"/>
        <v>0</v>
      </c>
      <c r="AC404" s="73">
        <f>IF(K404="","",X404*THAM_SO!$B$2+Y404*THAM_SO!$B$3+Z404*THAM_SO!$B$4+AA404*THAM_SO!$B$5+AB404*THAM_SO!$B$6)</f>
        <v>0.8687350835</v>
      </c>
      <c r="AD404" s="75">
        <f t="shared" si="30"/>
        <v>416</v>
      </c>
      <c r="AE404" s="76"/>
      <c r="AF404" s="78"/>
      <c r="AG404" s="78"/>
      <c r="AH404" s="78"/>
      <c r="AI404" s="78"/>
      <c r="AJ404" s="78"/>
      <c r="AK404" s="78"/>
      <c r="AL404" s="78"/>
    </row>
    <row r="405" ht="13.5" customHeight="1">
      <c r="A405" s="20">
        <v>400.0</v>
      </c>
      <c r="B405" s="20" t="s">
        <v>63</v>
      </c>
      <c r="C405" s="20" t="s">
        <v>136</v>
      </c>
      <c r="D405" s="67">
        <v>5.0</v>
      </c>
      <c r="E405" s="68" t="s">
        <v>1178</v>
      </c>
      <c r="F405" s="69" t="s">
        <v>1179</v>
      </c>
      <c r="G405" s="69" t="s">
        <v>185</v>
      </c>
      <c r="H405" s="69" t="s">
        <v>63</v>
      </c>
      <c r="I405" s="69" t="s">
        <v>804</v>
      </c>
      <c r="J405" s="237" t="s">
        <v>1180</v>
      </c>
      <c r="K405" s="70">
        <v>167.0</v>
      </c>
      <c r="L405" s="70">
        <v>167.0</v>
      </c>
      <c r="M405" s="71">
        <f t="shared" si="44"/>
        <v>1</v>
      </c>
      <c r="N405" s="70">
        <v>0.0</v>
      </c>
      <c r="O405" s="72">
        <f t="shared" si="45"/>
        <v>0</v>
      </c>
      <c r="P405" s="69">
        <v>1.0</v>
      </c>
      <c r="Q405" s="69">
        <v>0.0</v>
      </c>
      <c r="R405" s="72">
        <f t="shared" si="46"/>
        <v>0</v>
      </c>
      <c r="S405" s="69" t="s">
        <v>545</v>
      </c>
      <c r="T405" s="69">
        <v>0.0</v>
      </c>
      <c r="U405" s="76"/>
      <c r="V405" s="76"/>
      <c r="W405" s="76"/>
      <c r="X405" s="73">
        <f t="shared" si="40"/>
        <v>1.138765769</v>
      </c>
      <c r="Y405" s="73">
        <f>IF(K405="","",IF(THAM_SO!$B$7="Ưu tiên tỷ lệ trực tuyến thấp",(1-M405)*100,M405*100))</f>
        <v>0</v>
      </c>
      <c r="Z405" s="73">
        <f t="shared" si="41"/>
        <v>0</v>
      </c>
      <c r="AA405" s="73">
        <f t="shared" si="42"/>
        <v>0</v>
      </c>
      <c r="AB405" s="73">
        <f t="shared" si="43"/>
        <v>0</v>
      </c>
      <c r="AC405" s="73">
        <f>IF(K405="","",X405*THAM_SO!$B$2+Y405*THAM_SO!$B$3+Z405*THAM_SO!$B$4+AA405*THAM_SO!$B$5+AB405*THAM_SO!$B$6)</f>
        <v>0.3985680191</v>
      </c>
      <c r="AD405" s="75">
        <f t="shared" si="30"/>
        <v>451</v>
      </c>
      <c r="AE405" s="76"/>
      <c r="AF405" s="78"/>
      <c r="AG405" s="78"/>
      <c r="AH405" s="78"/>
      <c r="AI405" s="78"/>
      <c r="AJ405" s="78"/>
      <c r="AK405" s="78"/>
      <c r="AL405" s="78"/>
    </row>
    <row r="406" ht="13.5" customHeight="1">
      <c r="A406" s="20">
        <v>401.0</v>
      </c>
      <c r="B406" s="20" t="s">
        <v>63</v>
      </c>
      <c r="C406" s="20" t="s">
        <v>137</v>
      </c>
      <c r="D406" s="67">
        <v>1.0</v>
      </c>
      <c r="E406" s="80"/>
      <c r="F406" s="76"/>
      <c r="G406" s="76"/>
      <c r="H406" s="76"/>
      <c r="I406" s="76"/>
      <c r="J406" s="76"/>
      <c r="K406" s="81"/>
      <c r="L406" s="81"/>
      <c r="M406" s="71">
        <f t="shared" si="44"/>
        <v>0</v>
      </c>
      <c r="N406" s="81"/>
      <c r="O406" s="72">
        <f t="shared" si="45"/>
        <v>0</v>
      </c>
      <c r="P406" s="76"/>
      <c r="Q406" s="76"/>
      <c r="R406" s="72">
        <f t="shared" si="46"/>
        <v>0</v>
      </c>
      <c r="S406" s="76"/>
      <c r="T406" s="76"/>
      <c r="U406" s="76"/>
      <c r="V406" s="76"/>
      <c r="W406" s="76"/>
      <c r="X406" s="73" t="str">
        <f t="shared" si="40"/>
        <v/>
      </c>
      <c r="Y406" s="73" t="str">
        <f>IF(K406="","",IF(THAM_SO!$B$7="Ưu tiên tỷ lệ trực tuyến thấp",(1-M406)*100,M406*100))</f>
        <v/>
      </c>
      <c r="Z406" s="73" t="str">
        <f t="shared" si="41"/>
        <v/>
      </c>
      <c r="AA406" s="73" t="str">
        <f t="shared" si="42"/>
        <v/>
      </c>
      <c r="AB406" s="73" t="str">
        <f t="shared" si="43"/>
        <v/>
      </c>
      <c r="AC406" s="73" t="str">
        <f>IF(K406="","",X406*THAM_SO!$B$2+Y406*THAM_SO!$B$3+Z406*THAM_SO!$B$4+AA406*THAM_SO!$B$5+AB406*THAM_SO!$B$6)</f>
        <v/>
      </c>
      <c r="AD406" s="75" t="str">
        <f t="shared" si="30"/>
        <v/>
      </c>
      <c r="AE406" s="76"/>
      <c r="AF406" s="78"/>
      <c r="AG406" s="78"/>
      <c r="AH406" s="78"/>
      <c r="AI406" s="78"/>
      <c r="AJ406" s="78"/>
      <c r="AK406" s="78"/>
      <c r="AL406" s="78"/>
    </row>
    <row r="407" ht="13.5" customHeight="1">
      <c r="A407" s="20">
        <v>402.0</v>
      </c>
      <c r="B407" s="20" t="s">
        <v>63</v>
      </c>
      <c r="C407" s="20" t="s">
        <v>137</v>
      </c>
      <c r="D407" s="67">
        <v>2.0</v>
      </c>
      <c r="E407" s="80"/>
      <c r="F407" s="76"/>
      <c r="G407" s="76"/>
      <c r="H407" s="76"/>
      <c r="I407" s="76"/>
      <c r="J407" s="76"/>
      <c r="K407" s="81"/>
      <c r="L407" s="81"/>
      <c r="M407" s="71">
        <f t="shared" si="44"/>
        <v>0</v>
      </c>
      <c r="N407" s="81"/>
      <c r="O407" s="72">
        <f t="shared" si="45"/>
        <v>0</v>
      </c>
      <c r="P407" s="76"/>
      <c r="Q407" s="76"/>
      <c r="R407" s="72">
        <f t="shared" si="46"/>
        <v>0</v>
      </c>
      <c r="S407" s="76"/>
      <c r="T407" s="76"/>
      <c r="U407" s="76"/>
      <c r="V407" s="76"/>
      <c r="W407" s="76"/>
      <c r="X407" s="73" t="str">
        <f t="shared" si="40"/>
        <v/>
      </c>
      <c r="Y407" s="73" t="str">
        <f>IF(K407="","",IF(THAM_SO!$B$7="Ưu tiên tỷ lệ trực tuyến thấp",(1-M407)*100,M407*100))</f>
        <v/>
      </c>
      <c r="Z407" s="73" t="str">
        <f t="shared" si="41"/>
        <v/>
      </c>
      <c r="AA407" s="73" t="str">
        <f t="shared" si="42"/>
        <v/>
      </c>
      <c r="AB407" s="73" t="str">
        <f t="shared" si="43"/>
        <v/>
      </c>
      <c r="AC407" s="73" t="str">
        <f>IF(K407="","",X407*THAM_SO!$B$2+Y407*THAM_SO!$B$3+Z407*THAM_SO!$B$4+AA407*THAM_SO!$B$5+AB407*THAM_SO!$B$6)</f>
        <v/>
      </c>
      <c r="AD407" s="75" t="str">
        <f t="shared" si="30"/>
        <v/>
      </c>
      <c r="AE407" s="76"/>
      <c r="AF407" s="78"/>
      <c r="AG407" s="78"/>
      <c r="AH407" s="78"/>
      <c r="AI407" s="78"/>
      <c r="AJ407" s="78"/>
      <c r="AK407" s="78"/>
      <c r="AL407" s="78"/>
    </row>
    <row r="408" ht="13.5" customHeight="1">
      <c r="A408" s="20">
        <v>403.0</v>
      </c>
      <c r="B408" s="20" t="s">
        <v>63</v>
      </c>
      <c r="C408" s="20" t="s">
        <v>137</v>
      </c>
      <c r="D408" s="67">
        <v>3.0</v>
      </c>
      <c r="E408" s="80"/>
      <c r="F408" s="76"/>
      <c r="G408" s="76"/>
      <c r="H408" s="76"/>
      <c r="I408" s="76"/>
      <c r="J408" s="76"/>
      <c r="K408" s="81"/>
      <c r="L408" s="81"/>
      <c r="M408" s="71">
        <f t="shared" si="44"/>
        <v>0</v>
      </c>
      <c r="N408" s="81"/>
      <c r="O408" s="72">
        <f t="shared" si="45"/>
        <v>0</v>
      </c>
      <c r="P408" s="76"/>
      <c r="Q408" s="76"/>
      <c r="R408" s="72">
        <f t="shared" si="46"/>
        <v>0</v>
      </c>
      <c r="S408" s="76"/>
      <c r="T408" s="76"/>
      <c r="U408" s="76"/>
      <c r="V408" s="76"/>
      <c r="W408" s="76"/>
      <c r="X408" s="73" t="str">
        <f t="shared" si="40"/>
        <v/>
      </c>
      <c r="Y408" s="73" t="str">
        <f>IF(K408="","",IF(THAM_SO!$B$7="Ưu tiên tỷ lệ trực tuyến thấp",(1-M408)*100,M408*100))</f>
        <v/>
      </c>
      <c r="Z408" s="73" t="str">
        <f t="shared" si="41"/>
        <v/>
      </c>
      <c r="AA408" s="73" t="str">
        <f t="shared" si="42"/>
        <v/>
      </c>
      <c r="AB408" s="73" t="str">
        <f t="shared" si="43"/>
        <v/>
      </c>
      <c r="AC408" s="73" t="str">
        <f>IF(K408="","",X408*THAM_SO!$B$2+Y408*THAM_SO!$B$3+Z408*THAM_SO!$B$4+AA408*THAM_SO!$B$5+AB408*THAM_SO!$B$6)</f>
        <v/>
      </c>
      <c r="AD408" s="75" t="str">
        <f t="shared" si="30"/>
        <v/>
      </c>
      <c r="AE408" s="76"/>
      <c r="AF408" s="78"/>
      <c r="AG408" s="78"/>
      <c r="AH408" s="78"/>
      <c r="AI408" s="78"/>
      <c r="AJ408" s="78"/>
      <c r="AK408" s="78"/>
      <c r="AL408" s="78"/>
    </row>
    <row r="409" ht="13.5" customHeight="1">
      <c r="A409" s="20">
        <v>404.0</v>
      </c>
      <c r="B409" s="20" t="s">
        <v>63</v>
      </c>
      <c r="C409" s="20" t="s">
        <v>137</v>
      </c>
      <c r="D409" s="67">
        <v>4.0</v>
      </c>
      <c r="E409" s="80"/>
      <c r="F409" s="76"/>
      <c r="G409" s="76"/>
      <c r="H409" s="76"/>
      <c r="I409" s="76"/>
      <c r="J409" s="76"/>
      <c r="K409" s="81"/>
      <c r="L409" s="81"/>
      <c r="M409" s="71">
        <f t="shared" si="44"/>
        <v>0</v>
      </c>
      <c r="N409" s="81"/>
      <c r="O409" s="72">
        <f t="shared" si="45"/>
        <v>0</v>
      </c>
      <c r="P409" s="76"/>
      <c r="Q409" s="76"/>
      <c r="R409" s="72">
        <f t="shared" si="46"/>
        <v>0</v>
      </c>
      <c r="S409" s="76"/>
      <c r="T409" s="76"/>
      <c r="U409" s="76"/>
      <c r="V409" s="76"/>
      <c r="W409" s="76"/>
      <c r="X409" s="73" t="str">
        <f t="shared" si="40"/>
        <v/>
      </c>
      <c r="Y409" s="73" t="str">
        <f>IF(K409="","",IF(THAM_SO!$B$7="Ưu tiên tỷ lệ trực tuyến thấp",(1-M409)*100,M409*100))</f>
        <v/>
      </c>
      <c r="Z409" s="73" t="str">
        <f t="shared" si="41"/>
        <v/>
      </c>
      <c r="AA409" s="73" t="str">
        <f t="shared" si="42"/>
        <v/>
      </c>
      <c r="AB409" s="73" t="str">
        <f t="shared" si="43"/>
        <v/>
      </c>
      <c r="AC409" s="73" t="str">
        <f>IF(K409="","",X409*THAM_SO!$B$2+Y409*THAM_SO!$B$3+Z409*THAM_SO!$B$4+AA409*THAM_SO!$B$5+AB409*THAM_SO!$B$6)</f>
        <v/>
      </c>
      <c r="AD409" s="75" t="str">
        <f t="shared" si="30"/>
        <v/>
      </c>
      <c r="AE409" s="76"/>
      <c r="AF409" s="78"/>
      <c r="AG409" s="78"/>
      <c r="AH409" s="78"/>
      <c r="AI409" s="78"/>
      <c r="AJ409" s="78"/>
      <c r="AK409" s="78"/>
      <c r="AL409" s="78"/>
    </row>
    <row r="410" ht="13.5" customHeight="1">
      <c r="A410" s="20">
        <v>405.0</v>
      </c>
      <c r="B410" s="20" t="s">
        <v>63</v>
      </c>
      <c r="C410" s="20" t="s">
        <v>137</v>
      </c>
      <c r="D410" s="67">
        <v>5.0</v>
      </c>
      <c r="E410" s="80"/>
      <c r="F410" s="76"/>
      <c r="G410" s="76"/>
      <c r="H410" s="76"/>
      <c r="I410" s="76"/>
      <c r="J410" s="76"/>
      <c r="K410" s="81"/>
      <c r="L410" s="81"/>
      <c r="M410" s="71">
        <f t="shared" si="44"/>
        <v>0</v>
      </c>
      <c r="N410" s="81"/>
      <c r="O410" s="72">
        <f t="shared" si="45"/>
        <v>0</v>
      </c>
      <c r="P410" s="76"/>
      <c r="Q410" s="76"/>
      <c r="R410" s="72">
        <f t="shared" si="46"/>
        <v>0</v>
      </c>
      <c r="S410" s="76"/>
      <c r="T410" s="76"/>
      <c r="U410" s="76"/>
      <c r="V410" s="76"/>
      <c r="W410" s="76"/>
      <c r="X410" s="73" t="str">
        <f t="shared" si="40"/>
        <v/>
      </c>
      <c r="Y410" s="73" t="str">
        <f>IF(K410="","",IF(THAM_SO!$B$7="Ưu tiên tỷ lệ trực tuyến thấp",(1-M410)*100,M410*100))</f>
        <v/>
      </c>
      <c r="Z410" s="73" t="str">
        <f t="shared" si="41"/>
        <v/>
      </c>
      <c r="AA410" s="73" t="str">
        <f t="shared" si="42"/>
        <v/>
      </c>
      <c r="AB410" s="73" t="str">
        <f t="shared" si="43"/>
        <v/>
      </c>
      <c r="AC410" s="73" t="str">
        <f>IF(K410="","",X410*THAM_SO!$B$2+Y410*THAM_SO!$B$3+Z410*THAM_SO!$B$4+AA410*THAM_SO!$B$5+AB410*THAM_SO!$B$6)</f>
        <v/>
      </c>
      <c r="AD410" s="75" t="str">
        <f t="shared" si="30"/>
        <v/>
      </c>
      <c r="AE410" s="76"/>
      <c r="AF410" s="78"/>
      <c r="AG410" s="78"/>
      <c r="AH410" s="78"/>
      <c r="AI410" s="78"/>
      <c r="AJ410" s="78"/>
      <c r="AK410" s="78"/>
      <c r="AL410" s="78"/>
    </row>
    <row r="411" ht="13.5" customHeight="1">
      <c r="A411" s="20">
        <v>406.0</v>
      </c>
      <c r="B411" s="20" t="s">
        <v>63</v>
      </c>
      <c r="C411" s="20" t="s">
        <v>138</v>
      </c>
      <c r="D411" s="67">
        <v>1.0</v>
      </c>
      <c r="E411" s="80"/>
      <c r="F411" s="76"/>
      <c r="G411" s="76"/>
      <c r="H411" s="76"/>
      <c r="I411" s="76"/>
      <c r="J411" s="76"/>
      <c r="K411" s="81"/>
      <c r="L411" s="81"/>
      <c r="M411" s="71">
        <f t="shared" si="44"/>
        <v>0</v>
      </c>
      <c r="N411" s="81"/>
      <c r="O411" s="72">
        <f t="shared" si="45"/>
        <v>0</v>
      </c>
      <c r="P411" s="76"/>
      <c r="Q411" s="76"/>
      <c r="R411" s="72">
        <f t="shared" si="46"/>
        <v>0</v>
      </c>
      <c r="S411" s="76"/>
      <c r="T411" s="76"/>
      <c r="U411" s="76"/>
      <c r="V411" s="76"/>
      <c r="W411" s="76"/>
      <c r="X411" s="73" t="str">
        <f t="shared" si="40"/>
        <v/>
      </c>
      <c r="Y411" s="73" t="str">
        <f>IF(K411="","",IF(THAM_SO!$B$7="Ưu tiên tỷ lệ trực tuyến thấp",(1-M411)*100,M411*100))</f>
        <v/>
      </c>
      <c r="Z411" s="73" t="str">
        <f t="shared" si="41"/>
        <v/>
      </c>
      <c r="AA411" s="73" t="str">
        <f t="shared" si="42"/>
        <v/>
      </c>
      <c r="AB411" s="73" t="str">
        <f t="shared" si="43"/>
        <v/>
      </c>
      <c r="AC411" s="73" t="str">
        <f>IF(K411="","",X411*THAM_SO!$B$2+Y411*THAM_SO!$B$3+Z411*THAM_SO!$B$4+AA411*THAM_SO!$B$5+AB411*THAM_SO!$B$6)</f>
        <v/>
      </c>
      <c r="AD411" s="75" t="str">
        <f t="shared" si="30"/>
        <v/>
      </c>
      <c r="AE411" s="76"/>
      <c r="AF411" s="78"/>
      <c r="AG411" s="78"/>
      <c r="AH411" s="78"/>
      <c r="AI411" s="78"/>
      <c r="AJ411" s="78"/>
      <c r="AK411" s="78"/>
      <c r="AL411" s="78"/>
    </row>
    <row r="412" ht="13.5" customHeight="1">
      <c r="A412" s="20">
        <v>407.0</v>
      </c>
      <c r="B412" s="20" t="s">
        <v>63</v>
      </c>
      <c r="C412" s="20" t="s">
        <v>138</v>
      </c>
      <c r="D412" s="67">
        <v>2.0</v>
      </c>
      <c r="E412" s="80"/>
      <c r="F412" s="76"/>
      <c r="G412" s="76"/>
      <c r="H412" s="76"/>
      <c r="I412" s="76"/>
      <c r="J412" s="76"/>
      <c r="K412" s="81"/>
      <c r="L412" s="81"/>
      <c r="M412" s="71">
        <f t="shared" si="44"/>
        <v>0</v>
      </c>
      <c r="N412" s="81"/>
      <c r="O412" s="72">
        <f t="shared" si="45"/>
        <v>0</v>
      </c>
      <c r="P412" s="76"/>
      <c r="Q412" s="76"/>
      <c r="R412" s="72">
        <f t="shared" si="46"/>
        <v>0</v>
      </c>
      <c r="S412" s="76"/>
      <c r="T412" s="76"/>
      <c r="U412" s="76"/>
      <c r="V412" s="76"/>
      <c r="W412" s="76"/>
      <c r="X412" s="73" t="str">
        <f t="shared" si="40"/>
        <v/>
      </c>
      <c r="Y412" s="73" t="str">
        <f>IF(K412="","",IF(THAM_SO!$B$7="Ưu tiên tỷ lệ trực tuyến thấp",(1-M412)*100,M412*100))</f>
        <v/>
      </c>
      <c r="Z412" s="73" t="str">
        <f t="shared" si="41"/>
        <v/>
      </c>
      <c r="AA412" s="73" t="str">
        <f t="shared" si="42"/>
        <v/>
      </c>
      <c r="AB412" s="73" t="str">
        <f t="shared" si="43"/>
        <v/>
      </c>
      <c r="AC412" s="73" t="str">
        <f>IF(K412="","",X412*THAM_SO!$B$2+Y412*THAM_SO!$B$3+Z412*THAM_SO!$B$4+AA412*THAM_SO!$B$5+AB412*THAM_SO!$B$6)</f>
        <v/>
      </c>
      <c r="AD412" s="75" t="str">
        <f t="shared" si="30"/>
        <v/>
      </c>
      <c r="AE412" s="76"/>
      <c r="AF412" s="78"/>
      <c r="AG412" s="78"/>
      <c r="AH412" s="78"/>
      <c r="AI412" s="78"/>
      <c r="AJ412" s="78"/>
      <c r="AK412" s="78"/>
      <c r="AL412" s="78"/>
    </row>
    <row r="413" ht="13.5" customHeight="1">
      <c r="A413" s="20">
        <v>408.0</v>
      </c>
      <c r="B413" s="20" t="s">
        <v>63</v>
      </c>
      <c r="C413" s="20" t="s">
        <v>138</v>
      </c>
      <c r="D413" s="67">
        <v>3.0</v>
      </c>
      <c r="E413" s="80"/>
      <c r="F413" s="76"/>
      <c r="G413" s="76"/>
      <c r="H413" s="76"/>
      <c r="I413" s="76"/>
      <c r="J413" s="76"/>
      <c r="K413" s="81"/>
      <c r="L413" s="81"/>
      <c r="M413" s="71">
        <f t="shared" si="44"/>
        <v>0</v>
      </c>
      <c r="N413" s="81"/>
      <c r="O413" s="72">
        <f t="shared" si="45"/>
        <v>0</v>
      </c>
      <c r="P413" s="76"/>
      <c r="Q413" s="76"/>
      <c r="R413" s="72">
        <f t="shared" si="46"/>
        <v>0</v>
      </c>
      <c r="S413" s="76"/>
      <c r="T413" s="76"/>
      <c r="U413" s="76"/>
      <c r="V413" s="76"/>
      <c r="W413" s="76"/>
      <c r="X413" s="73" t="str">
        <f t="shared" si="40"/>
        <v/>
      </c>
      <c r="Y413" s="73" t="str">
        <f>IF(K413="","",IF(THAM_SO!$B$7="Ưu tiên tỷ lệ trực tuyến thấp",(1-M413)*100,M413*100))</f>
        <v/>
      </c>
      <c r="Z413" s="73" t="str">
        <f t="shared" si="41"/>
        <v/>
      </c>
      <c r="AA413" s="73" t="str">
        <f t="shared" si="42"/>
        <v/>
      </c>
      <c r="AB413" s="73" t="str">
        <f t="shared" si="43"/>
        <v/>
      </c>
      <c r="AC413" s="73" t="str">
        <f>IF(K413="","",X413*THAM_SO!$B$2+Y413*THAM_SO!$B$3+Z413*THAM_SO!$B$4+AA413*THAM_SO!$B$5+AB413*THAM_SO!$B$6)</f>
        <v/>
      </c>
      <c r="AD413" s="75" t="str">
        <f t="shared" si="30"/>
        <v/>
      </c>
      <c r="AE413" s="76"/>
      <c r="AF413" s="78"/>
      <c r="AG413" s="78"/>
      <c r="AH413" s="78"/>
      <c r="AI413" s="78"/>
      <c r="AJ413" s="78"/>
      <c r="AK413" s="78"/>
      <c r="AL413" s="78"/>
    </row>
    <row r="414" ht="13.5" customHeight="1">
      <c r="A414" s="20">
        <v>409.0</v>
      </c>
      <c r="B414" s="20" t="s">
        <v>63</v>
      </c>
      <c r="C414" s="20" t="s">
        <v>138</v>
      </c>
      <c r="D414" s="67">
        <v>4.0</v>
      </c>
      <c r="E414" s="80"/>
      <c r="F414" s="76"/>
      <c r="G414" s="76"/>
      <c r="H414" s="76"/>
      <c r="I414" s="76"/>
      <c r="J414" s="76"/>
      <c r="K414" s="81"/>
      <c r="L414" s="81"/>
      <c r="M414" s="71">
        <f t="shared" si="44"/>
        <v>0</v>
      </c>
      <c r="N414" s="81"/>
      <c r="O414" s="72">
        <f t="shared" si="45"/>
        <v>0</v>
      </c>
      <c r="P414" s="76"/>
      <c r="Q414" s="76"/>
      <c r="R414" s="72">
        <f t="shared" si="46"/>
        <v>0</v>
      </c>
      <c r="S414" s="76"/>
      <c r="T414" s="76"/>
      <c r="U414" s="76"/>
      <c r="V414" s="76"/>
      <c r="W414" s="76"/>
      <c r="X414" s="73" t="str">
        <f t="shared" si="40"/>
        <v/>
      </c>
      <c r="Y414" s="73" t="str">
        <f>IF(K414="","",IF(THAM_SO!$B$7="Ưu tiên tỷ lệ trực tuyến thấp",(1-M414)*100,M414*100))</f>
        <v/>
      </c>
      <c r="Z414" s="73" t="str">
        <f t="shared" si="41"/>
        <v/>
      </c>
      <c r="AA414" s="73" t="str">
        <f t="shared" si="42"/>
        <v/>
      </c>
      <c r="AB414" s="73" t="str">
        <f t="shared" si="43"/>
        <v/>
      </c>
      <c r="AC414" s="73" t="str">
        <f>IF(K414="","",X414*THAM_SO!$B$2+Y414*THAM_SO!$B$3+Z414*THAM_SO!$B$4+AA414*THAM_SO!$B$5+AB414*THAM_SO!$B$6)</f>
        <v/>
      </c>
      <c r="AD414" s="75" t="str">
        <f t="shared" si="30"/>
        <v/>
      </c>
      <c r="AE414" s="76"/>
      <c r="AF414" s="78"/>
      <c r="AG414" s="78"/>
      <c r="AH414" s="78"/>
      <c r="AI414" s="78"/>
      <c r="AJ414" s="78"/>
      <c r="AK414" s="78"/>
      <c r="AL414" s="78"/>
    </row>
    <row r="415" ht="13.5" customHeight="1">
      <c r="A415" s="20">
        <v>410.0</v>
      </c>
      <c r="B415" s="20" t="s">
        <v>63</v>
      </c>
      <c r="C415" s="20" t="s">
        <v>138</v>
      </c>
      <c r="D415" s="67">
        <v>5.0</v>
      </c>
      <c r="E415" s="80"/>
      <c r="F415" s="76"/>
      <c r="G415" s="76"/>
      <c r="H415" s="76"/>
      <c r="I415" s="76"/>
      <c r="J415" s="76"/>
      <c r="K415" s="81"/>
      <c r="L415" s="81"/>
      <c r="M415" s="71">
        <f t="shared" si="44"/>
        <v>0</v>
      </c>
      <c r="N415" s="81"/>
      <c r="O415" s="72">
        <f t="shared" si="45"/>
        <v>0</v>
      </c>
      <c r="P415" s="76"/>
      <c r="Q415" s="76"/>
      <c r="R415" s="72">
        <f t="shared" si="46"/>
        <v>0</v>
      </c>
      <c r="S415" s="76"/>
      <c r="T415" s="76"/>
      <c r="U415" s="76"/>
      <c r="V415" s="76"/>
      <c r="W415" s="76"/>
      <c r="X415" s="73" t="str">
        <f t="shared" si="40"/>
        <v/>
      </c>
      <c r="Y415" s="73" t="str">
        <f>IF(K415="","",IF(THAM_SO!$B$7="Ưu tiên tỷ lệ trực tuyến thấp",(1-M415)*100,M415*100))</f>
        <v/>
      </c>
      <c r="Z415" s="73" t="str">
        <f t="shared" si="41"/>
        <v/>
      </c>
      <c r="AA415" s="73" t="str">
        <f t="shared" si="42"/>
        <v/>
      </c>
      <c r="AB415" s="73" t="str">
        <f t="shared" si="43"/>
        <v/>
      </c>
      <c r="AC415" s="73" t="str">
        <f>IF(K415="","",X415*THAM_SO!$B$2+Y415*THAM_SO!$B$3+Z415*THAM_SO!$B$4+AA415*THAM_SO!$B$5+AB415*THAM_SO!$B$6)</f>
        <v/>
      </c>
      <c r="AD415" s="75" t="str">
        <f t="shared" si="30"/>
        <v/>
      </c>
      <c r="AE415" s="76"/>
      <c r="AF415" s="78"/>
      <c r="AG415" s="78"/>
      <c r="AH415" s="78"/>
      <c r="AI415" s="78"/>
      <c r="AJ415" s="78"/>
      <c r="AK415" s="78"/>
      <c r="AL415" s="78"/>
    </row>
    <row r="416" ht="13.5" customHeight="1">
      <c r="A416" s="593">
        <v>411.0</v>
      </c>
      <c r="B416" s="593" t="s">
        <v>63</v>
      </c>
      <c r="C416" s="593" t="s">
        <v>139</v>
      </c>
      <c r="D416" s="594">
        <v>1.0</v>
      </c>
      <c r="E416" s="595" t="s">
        <v>1181</v>
      </c>
      <c r="F416" s="596" t="s">
        <v>259</v>
      </c>
      <c r="G416" s="596" t="s">
        <v>462</v>
      </c>
      <c r="H416" s="596" t="s">
        <v>63</v>
      </c>
      <c r="I416" s="596" t="s">
        <v>759</v>
      </c>
      <c r="J416" s="597" t="s">
        <v>1182</v>
      </c>
      <c r="K416" s="598">
        <v>403.0</v>
      </c>
      <c r="L416" s="598">
        <v>403.0</v>
      </c>
      <c r="M416" s="599">
        <f t="shared" si="44"/>
        <v>1</v>
      </c>
      <c r="N416" s="598">
        <v>0.0</v>
      </c>
      <c r="O416" s="600">
        <f t="shared" si="45"/>
        <v>0</v>
      </c>
      <c r="P416" s="596">
        <v>5.0</v>
      </c>
      <c r="Q416" s="596">
        <v>1.0</v>
      </c>
      <c r="R416" s="600">
        <f t="shared" si="46"/>
        <v>0.2</v>
      </c>
      <c r="S416" s="596" t="s">
        <v>1183</v>
      </c>
      <c r="T416" s="596">
        <v>4.0</v>
      </c>
      <c r="U416" s="443" t="s">
        <v>1184</v>
      </c>
      <c r="V416" s="443" t="s">
        <v>1185</v>
      </c>
      <c r="W416" s="443" t="s">
        <v>1186</v>
      </c>
      <c r="X416" s="601">
        <f t="shared" si="40"/>
        <v>2.74803955</v>
      </c>
      <c r="Y416" s="601">
        <f>IF(K416="","",IF(THAM_SO!$B$7="Ưu tiên tỷ lệ trực tuyến thấp",(1-M416)*100,M416*100))</f>
        <v>0</v>
      </c>
      <c r="Z416" s="601">
        <f t="shared" si="41"/>
        <v>20</v>
      </c>
      <c r="AA416" s="601">
        <f t="shared" si="42"/>
        <v>0</v>
      </c>
      <c r="AB416" s="601">
        <f t="shared" si="43"/>
        <v>80</v>
      </c>
      <c r="AC416" s="601">
        <f>IF(K416="","",X416*THAM_SO!$B$2+Y416*THAM_SO!$B$3+Z416*THAM_SO!$B$4+AA416*THAM_SO!$B$5+AB416*THAM_SO!$B$6)</f>
        <v>14.96181384</v>
      </c>
      <c r="AD416" s="602">
        <f t="shared" si="30"/>
        <v>152</v>
      </c>
      <c r="AE416" s="603"/>
      <c r="AF416" s="604"/>
      <c r="AG416" s="604"/>
      <c r="AH416" s="604"/>
      <c r="AI416" s="604"/>
      <c r="AJ416" s="604"/>
      <c r="AK416" s="604"/>
      <c r="AL416" s="604"/>
    </row>
    <row r="417" ht="13.5" customHeight="1">
      <c r="A417" s="593">
        <v>412.0</v>
      </c>
      <c r="B417" s="593" t="s">
        <v>63</v>
      </c>
      <c r="C417" s="593" t="s">
        <v>139</v>
      </c>
      <c r="D417" s="594">
        <v>2.0</v>
      </c>
      <c r="E417" s="595" t="s">
        <v>1187</v>
      </c>
      <c r="F417" s="596" t="s">
        <v>353</v>
      </c>
      <c r="G417" s="596" t="s">
        <v>823</v>
      </c>
      <c r="H417" s="596" t="s">
        <v>63</v>
      </c>
      <c r="I417" s="596" t="s">
        <v>759</v>
      </c>
      <c r="J417" s="597" t="s">
        <v>1188</v>
      </c>
      <c r="K417" s="598">
        <v>305.0</v>
      </c>
      <c r="L417" s="598">
        <v>305.0</v>
      </c>
      <c r="M417" s="599">
        <f t="shared" si="44"/>
        <v>1</v>
      </c>
      <c r="N417" s="598">
        <v>0.0</v>
      </c>
      <c r="O417" s="600">
        <f t="shared" si="45"/>
        <v>0</v>
      </c>
      <c r="P417" s="596">
        <v>6.0</v>
      </c>
      <c r="Q417" s="596">
        <v>2.0</v>
      </c>
      <c r="R417" s="600">
        <f t="shared" si="46"/>
        <v>0.3333333333</v>
      </c>
      <c r="S417" s="596" t="s">
        <v>1183</v>
      </c>
      <c r="T417" s="596">
        <v>4.0</v>
      </c>
      <c r="U417" s="216" t="s">
        <v>1189</v>
      </c>
      <c r="V417" s="69" t="s">
        <v>489</v>
      </c>
      <c r="W417" s="69" t="s">
        <v>915</v>
      </c>
      <c r="X417" s="601">
        <f t="shared" si="40"/>
        <v>2.079781793</v>
      </c>
      <c r="Y417" s="601">
        <f>IF(K417="","",IF(THAM_SO!$B$7="Ưu tiên tỷ lệ trực tuyến thấp",(1-M417)*100,M417*100))</f>
        <v>0</v>
      </c>
      <c r="Z417" s="601">
        <f t="shared" si="41"/>
        <v>33.33333333</v>
      </c>
      <c r="AA417" s="601">
        <f t="shared" si="42"/>
        <v>0</v>
      </c>
      <c r="AB417" s="601">
        <f t="shared" si="43"/>
        <v>80</v>
      </c>
      <c r="AC417" s="601">
        <f>IF(K417="","",X417*THAM_SO!$B$2+Y417*THAM_SO!$B$3+Z417*THAM_SO!$B$4+AA417*THAM_SO!$B$5+AB417*THAM_SO!$B$6)</f>
        <v>18.72792363</v>
      </c>
      <c r="AD417" s="602">
        <f t="shared" si="30"/>
        <v>126</v>
      </c>
      <c r="AE417" s="603"/>
      <c r="AF417" s="604"/>
      <c r="AG417" s="604"/>
      <c r="AH417" s="604"/>
      <c r="AI417" s="604"/>
      <c r="AJ417" s="604"/>
      <c r="AK417" s="604"/>
      <c r="AL417" s="604"/>
    </row>
    <row r="418" ht="13.5" customHeight="1">
      <c r="A418" s="593">
        <v>413.0</v>
      </c>
      <c r="B418" s="593" t="s">
        <v>63</v>
      </c>
      <c r="C418" s="593" t="s">
        <v>139</v>
      </c>
      <c r="D418" s="594">
        <v>3.0</v>
      </c>
      <c r="E418" s="595" t="s">
        <v>1190</v>
      </c>
      <c r="F418" s="596" t="s">
        <v>1191</v>
      </c>
      <c r="G418" s="596" t="s">
        <v>823</v>
      </c>
      <c r="H418" s="596" t="s">
        <v>63</v>
      </c>
      <c r="I418" s="596" t="s">
        <v>759</v>
      </c>
      <c r="J418" s="597" t="s">
        <v>1192</v>
      </c>
      <c r="K418" s="598">
        <v>763.0</v>
      </c>
      <c r="L418" s="598">
        <v>763.0</v>
      </c>
      <c r="M418" s="599">
        <f t="shared" si="44"/>
        <v>1</v>
      </c>
      <c r="N418" s="598">
        <v>0.0</v>
      </c>
      <c r="O418" s="600">
        <f t="shared" si="45"/>
        <v>0</v>
      </c>
      <c r="P418" s="596">
        <v>3.0</v>
      </c>
      <c r="Q418" s="596">
        <v>2.0</v>
      </c>
      <c r="R418" s="600">
        <f t="shared" si="46"/>
        <v>0.6666666667</v>
      </c>
      <c r="S418" s="596" t="s">
        <v>1183</v>
      </c>
      <c r="T418" s="596">
        <v>1.0</v>
      </c>
      <c r="U418" s="69" t="s">
        <v>1193</v>
      </c>
      <c r="V418" s="69" t="s">
        <v>1194</v>
      </c>
      <c r="W418" s="69" t="s">
        <v>915</v>
      </c>
      <c r="X418" s="601">
        <f t="shared" si="40"/>
        <v>5.202863962</v>
      </c>
      <c r="Y418" s="601">
        <f>IF(K418="","",IF(THAM_SO!$B$7="Ưu tiên tỷ lệ trực tuyến thấp",(1-M418)*100,M418*100))</f>
        <v>0</v>
      </c>
      <c r="Z418" s="601">
        <f t="shared" si="41"/>
        <v>66.66666667</v>
      </c>
      <c r="AA418" s="601">
        <f t="shared" si="42"/>
        <v>0</v>
      </c>
      <c r="AB418" s="601">
        <f t="shared" si="43"/>
        <v>20</v>
      </c>
      <c r="AC418" s="601">
        <f>IF(K418="","",X418*THAM_SO!$B$2+Y418*THAM_SO!$B$3+Z418*THAM_SO!$B$4+AA418*THAM_SO!$B$5+AB418*THAM_SO!$B$6)</f>
        <v>23.82100239</v>
      </c>
      <c r="AD418" s="602">
        <f t="shared" si="30"/>
        <v>105</v>
      </c>
      <c r="AE418" s="603"/>
      <c r="AF418" s="604"/>
      <c r="AG418" s="604"/>
      <c r="AH418" s="604"/>
      <c r="AI418" s="604"/>
      <c r="AJ418" s="604"/>
      <c r="AK418" s="604"/>
      <c r="AL418" s="604"/>
    </row>
    <row r="419" ht="13.5" customHeight="1">
      <c r="A419" s="593">
        <v>414.0</v>
      </c>
      <c r="B419" s="593" t="s">
        <v>63</v>
      </c>
      <c r="C419" s="593" t="s">
        <v>139</v>
      </c>
      <c r="D419" s="594">
        <v>4.0</v>
      </c>
      <c r="E419" s="595" t="s">
        <v>1195</v>
      </c>
      <c r="F419" s="596" t="s">
        <v>650</v>
      </c>
      <c r="G419" s="596" t="s">
        <v>823</v>
      </c>
      <c r="H419" s="596" t="s">
        <v>63</v>
      </c>
      <c r="I419" s="596" t="s">
        <v>759</v>
      </c>
      <c r="J419" s="597" t="s">
        <v>1196</v>
      </c>
      <c r="K419" s="598">
        <v>1510.0</v>
      </c>
      <c r="L419" s="598">
        <v>1510.0</v>
      </c>
      <c r="M419" s="599">
        <f t="shared" si="44"/>
        <v>1</v>
      </c>
      <c r="N419" s="598">
        <v>0.0</v>
      </c>
      <c r="O419" s="600">
        <f t="shared" si="45"/>
        <v>0</v>
      </c>
      <c r="P419" s="596">
        <v>2.0</v>
      </c>
      <c r="Q419" s="596">
        <v>1.0</v>
      </c>
      <c r="R419" s="600">
        <f t="shared" si="46"/>
        <v>0.5</v>
      </c>
      <c r="S419" s="596" t="s">
        <v>1183</v>
      </c>
      <c r="T419" s="596">
        <v>1.0</v>
      </c>
      <c r="U419" s="443" t="s">
        <v>1197</v>
      </c>
      <c r="V419" s="443" t="s">
        <v>1198</v>
      </c>
      <c r="W419" s="443" t="s">
        <v>1199</v>
      </c>
      <c r="X419" s="601">
        <f t="shared" si="40"/>
        <v>10.29662462</v>
      </c>
      <c r="Y419" s="601">
        <f>IF(K419="","",IF(THAM_SO!$B$7="Ưu tiên tỷ lệ trực tuyến thấp",(1-M419)*100,M419*100))</f>
        <v>0</v>
      </c>
      <c r="Z419" s="601">
        <f t="shared" si="41"/>
        <v>50</v>
      </c>
      <c r="AA419" s="601">
        <f t="shared" si="42"/>
        <v>0</v>
      </c>
      <c r="AB419" s="601">
        <f t="shared" si="43"/>
        <v>20</v>
      </c>
      <c r="AC419" s="601">
        <f>IF(K419="","",X419*THAM_SO!$B$2+Y419*THAM_SO!$B$3+Z419*THAM_SO!$B$4+AA419*THAM_SO!$B$5+AB419*THAM_SO!$B$6)</f>
        <v>20.60381862</v>
      </c>
      <c r="AD419" s="602">
        <f t="shared" si="30"/>
        <v>115</v>
      </c>
      <c r="AE419" s="603"/>
      <c r="AF419" s="604"/>
      <c r="AG419" s="604"/>
      <c r="AH419" s="604"/>
      <c r="AI419" s="604"/>
      <c r="AJ419" s="604"/>
      <c r="AK419" s="604"/>
      <c r="AL419" s="604"/>
    </row>
    <row r="420" ht="13.5" customHeight="1">
      <c r="A420" s="593">
        <v>415.0</v>
      </c>
      <c r="B420" s="593" t="s">
        <v>63</v>
      </c>
      <c r="C420" s="593" t="s">
        <v>139</v>
      </c>
      <c r="D420" s="594">
        <v>5.0</v>
      </c>
      <c r="E420" s="595" t="s">
        <v>1200</v>
      </c>
      <c r="F420" s="596" t="s">
        <v>1201</v>
      </c>
      <c r="G420" s="596" t="s">
        <v>823</v>
      </c>
      <c r="H420" s="596" t="s">
        <v>63</v>
      </c>
      <c r="I420" s="596" t="s">
        <v>759</v>
      </c>
      <c r="J420" s="597" t="s">
        <v>1202</v>
      </c>
      <c r="K420" s="598">
        <v>238.0</v>
      </c>
      <c r="L420" s="598">
        <v>238.0</v>
      </c>
      <c r="M420" s="599">
        <f t="shared" si="44"/>
        <v>1</v>
      </c>
      <c r="N420" s="598">
        <v>0.0</v>
      </c>
      <c r="O420" s="600">
        <f t="shared" si="45"/>
        <v>0</v>
      </c>
      <c r="P420" s="596">
        <v>6.0</v>
      </c>
      <c r="Q420" s="596">
        <v>3.0</v>
      </c>
      <c r="R420" s="600">
        <f t="shared" si="46"/>
        <v>0.5</v>
      </c>
      <c r="S420" s="596" t="s">
        <v>1183</v>
      </c>
      <c r="T420" s="596">
        <v>3.0</v>
      </c>
      <c r="U420" s="443" t="s">
        <v>1203</v>
      </c>
      <c r="V420" s="443"/>
      <c r="W420" s="443"/>
      <c r="X420" s="601">
        <f t="shared" si="40"/>
        <v>1.622911695</v>
      </c>
      <c r="Y420" s="601">
        <f>IF(K420="","",IF(THAM_SO!$B$7="Ưu tiên tỷ lệ trực tuyến thấp",(1-M420)*100,M420*100))</f>
        <v>0</v>
      </c>
      <c r="Z420" s="601">
        <f t="shared" si="41"/>
        <v>50</v>
      </c>
      <c r="AA420" s="601">
        <f t="shared" si="42"/>
        <v>0</v>
      </c>
      <c r="AB420" s="601">
        <f t="shared" si="43"/>
        <v>60</v>
      </c>
      <c r="AC420" s="601">
        <f>IF(K420="","",X420*THAM_SO!$B$2+Y420*THAM_SO!$B$3+Z420*THAM_SO!$B$4+AA420*THAM_SO!$B$5+AB420*THAM_SO!$B$6)</f>
        <v>21.56801909</v>
      </c>
      <c r="AD420" s="602">
        <f t="shared" si="30"/>
        <v>112</v>
      </c>
      <c r="AE420" s="603"/>
      <c r="AF420" s="604"/>
      <c r="AG420" s="604"/>
      <c r="AH420" s="604"/>
      <c r="AI420" s="604"/>
      <c r="AJ420" s="604"/>
      <c r="AK420" s="604"/>
      <c r="AL420" s="604"/>
    </row>
    <row r="421" ht="13.5" customHeight="1">
      <c r="A421" s="20">
        <v>416.0</v>
      </c>
      <c r="B421" s="20" t="s">
        <v>63</v>
      </c>
      <c r="C421" s="20" t="s">
        <v>140</v>
      </c>
      <c r="D421" s="67">
        <v>1.0</v>
      </c>
      <c r="E421" s="68" t="s">
        <v>512</v>
      </c>
      <c r="F421" s="69" t="s">
        <v>331</v>
      </c>
      <c r="G421" s="69" t="s">
        <v>243</v>
      </c>
      <c r="H421" s="69" t="s">
        <v>63</v>
      </c>
      <c r="I421" s="69" t="s">
        <v>759</v>
      </c>
      <c r="J421" s="237" t="s">
        <v>1204</v>
      </c>
      <c r="K421" s="70">
        <v>1680.0</v>
      </c>
      <c r="L421" s="70">
        <v>1680.0</v>
      </c>
      <c r="M421" s="71">
        <f t="shared" si="44"/>
        <v>1</v>
      </c>
      <c r="N421" s="70">
        <v>0.0</v>
      </c>
      <c r="O421" s="72">
        <f t="shared" si="45"/>
        <v>0</v>
      </c>
      <c r="P421" s="69">
        <v>1.0</v>
      </c>
      <c r="Q421" s="69">
        <v>0.0</v>
      </c>
      <c r="R421" s="72">
        <f t="shared" si="46"/>
        <v>0</v>
      </c>
      <c r="S421" s="69" t="s">
        <v>545</v>
      </c>
      <c r="T421" s="69">
        <v>2.0</v>
      </c>
      <c r="U421" s="69" t="s">
        <v>1205</v>
      </c>
      <c r="V421" s="69" t="s">
        <v>1206</v>
      </c>
      <c r="W421" s="69" t="s">
        <v>1207</v>
      </c>
      <c r="X421" s="73">
        <f t="shared" si="40"/>
        <v>11.45584726</v>
      </c>
      <c r="Y421" s="73">
        <f>IF(K421="","",IF(THAM_SO!$B$7="Ưu tiên tỷ lệ trực tuyến thấp",(1-M421)*100,M421*100))</f>
        <v>0</v>
      </c>
      <c r="Z421" s="73">
        <f t="shared" si="41"/>
        <v>0</v>
      </c>
      <c r="AA421" s="73">
        <f t="shared" si="42"/>
        <v>0</v>
      </c>
      <c r="AB421" s="73">
        <f t="shared" si="43"/>
        <v>40</v>
      </c>
      <c r="AC421" s="73">
        <f>IF(K421="","",X421*THAM_SO!$B$2+Y421*THAM_SO!$B$3+Z421*THAM_SO!$B$4+AA421*THAM_SO!$B$5+AB421*THAM_SO!$B$6)</f>
        <v>8.009546539</v>
      </c>
      <c r="AD421" s="75">
        <f t="shared" si="30"/>
        <v>198</v>
      </c>
      <c r="AE421" s="76"/>
      <c r="AF421" s="78"/>
      <c r="AG421" s="78"/>
      <c r="AH421" s="78"/>
      <c r="AI421" s="78"/>
      <c r="AJ421" s="78"/>
      <c r="AK421" s="78"/>
      <c r="AL421" s="78"/>
    </row>
    <row r="422" ht="13.5" customHeight="1">
      <c r="A422" s="20">
        <v>417.0</v>
      </c>
      <c r="B422" s="20" t="s">
        <v>63</v>
      </c>
      <c r="C422" s="20" t="s">
        <v>140</v>
      </c>
      <c r="D422" s="67">
        <v>2.0</v>
      </c>
      <c r="E422" s="68" t="s">
        <v>513</v>
      </c>
      <c r="F422" s="69" t="s">
        <v>650</v>
      </c>
      <c r="G422" s="69" t="s">
        <v>185</v>
      </c>
      <c r="H422" s="69" t="s">
        <v>63</v>
      </c>
      <c r="I422" s="69" t="s">
        <v>804</v>
      </c>
      <c r="J422" s="237" t="s">
        <v>1208</v>
      </c>
      <c r="K422" s="70">
        <v>2541.0</v>
      </c>
      <c r="L422" s="70">
        <v>2541.0</v>
      </c>
      <c r="M422" s="71">
        <f t="shared" si="44"/>
        <v>1</v>
      </c>
      <c r="N422" s="70">
        <v>0.0</v>
      </c>
      <c r="O422" s="72">
        <f t="shared" si="45"/>
        <v>0</v>
      </c>
      <c r="P422" s="69">
        <v>2.0</v>
      </c>
      <c r="Q422" s="69">
        <v>0.0</v>
      </c>
      <c r="R422" s="72">
        <f t="shared" si="46"/>
        <v>0</v>
      </c>
      <c r="S422" s="69" t="s">
        <v>545</v>
      </c>
      <c r="T422" s="69">
        <v>2.0</v>
      </c>
      <c r="U422" s="69" t="s">
        <v>1205</v>
      </c>
      <c r="V422" s="69" t="s">
        <v>1206</v>
      </c>
      <c r="W422" s="69" t="s">
        <v>1207</v>
      </c>
      <c r="X422" s="73">
        <f t="shared" si="40"/>
        <v>17.32696897</v>
      </c>
      <c r="Y422" s="73">
        <f>IF(K422="","",IF(THAM_SO!$B$7="Ưu tiên tỷ lệ trực tuyến thấp",(1-M422)*100,M422*100))</f>
        <v>0</v>
      </c>
      <c r="Z422" s="73">
        <f t="shared" si="41"/>
        <v>0</v>
      </c>
      <c r="AA422" s="73">
        <f t="shared" si="42"/>
        <v>0</v>
      </c>
      <c r="AB422" s="73">
        <f t="shared" si="43"/>
        <v>40</v>
      </c>
      <c r="AC422" s="73">
        <f>IF(K422="","",X422*THAM_SO!$B$2+Y422*THAM_SO!$B$3+Z422*THAM_SO!$B$4+AA422*THAM_SO!$B$5+AB422*THAM_SO!$B$6)</f>
        <v>10.06443914</v>
      </c>
      <c r="AD422" s="75">
        <f t="shared" si="30"/>
        <v>183</v>
      </c>
      <c r="AE422" s="76"/>
      <c r="AF422" s="78"/>
      <c r="AG422" s="78"/>
      <c r="AH422" s="78"/>
      <c r="AI422" s="78"/>
      <c r="AJ422" s="78"/>
      <c r="AK422" s="78"/>
      <c r="AL422" s="78"/>
    </row>
    <row r="423" ht="13.5" customHeight="1">
      <c r="A423" s="20">
        <v>418.0</v>
      </c>
      <c r="B423" s="20" t="s">
        <v>63</v>
      </c>
      <c r="C423" s="20" t="s">
        <v>140</v>
      </c>
      <c r="D423" s="67">
        <v>3.0</v>
      </c>
      <c r="E423" s="68" t="s">
        <v>528</v>
      </c>
      <c r="F423" s="69" t="s">
        <v>351</v>
      </c>
      <c r="G423" s="69" t="s">
        <v>185</v>
      </c>
      <c r="H423" s="69" t="s">
        <v>63</v>
      </c>
      <c r="I423" s="69" t="s">
        <v>804</v>
      </c>
      <c r="J423" s="237" t="s">
        <v>1209</v>
      </c>
      <c r="K423" s="70">
        <v>304.0</v>
      </c>
      <c r="L423" s="70">
        <v>304.0</v>
      </c>
      <c r="M423" s="71">
        <f t="shared" si="44"/>
        <v>1</v>
      </c>
      <c r="N423" s="70">
        <v>0.0</v>
      </c>
      <c r="O423" s="72">
        <f t="shared" si="45"/>
        <v>0</v>
      </c>
      <c r="P423" s="69">
        <v>3.0</v>
      </c>
      <c r="Q423" s="69">
        <v>0.0</v>
      </c>
      <c r="R423" s="72">
        <f t="shared" si="46"/>
        <v>0</v>
      </c>
      <c r="S423" s="69" t="s">
        <v>545</v>
      </c>
      <c r="T423" s="69">
        <v>2.0</v>
      </c>
      <c r="U423" s="69" t="s">
        <v>1205</v>
      </c>
      <c r="V423" s="69" t="s">
        <v>1206</v>
      </c>
      <c r="W423" s="69" t="s">
        <v>1207</v>
      </c>
      <c r="X423" s="73">
        <f t="shared" si="40"/>
        <v>2.072962837</v>
      </c>
      <c r="Y423" s="73">
        <f>IF(K423="","",IF(THAM_SO!$B$7="Ưu tiên tỷ lệ trực tuyến thấp",(1-M423)*100,M423*100))</f>
        <v>0</v>
      </c>
      <c r="Z423" s="73">
        <f t="shared" si="41"/>
        <v>0</v>
      </c>
      <c r="AA423" s="73">
        <f t="shared" si="42"/>
        <v>0</v>
      </c>
      <c r="AB423" s="73">
        <f t="shared" si="43"/>
        <v>40</v>
      </c>
      <c r="AC423" s="73">
        <f>IF(K423="","",X423*THAM_SO!$B$2+Y423*THAM_SO!$B$3+Z423*THAM_SO!$B$4+AA423*THAM_SO!$B$5+AB423*THAM_SO!$B$6)</f>
        <v>4.725536993</v>
      </c>
      <c r="AD423" s="75">
        <f t="shared" si="30"/>
        <v>263</v>
      </c>
      <c r="AE423" s="76"/>
      <c r="AF423" s="78"/>
      <c r="AG423" s="78"/>
      <c r="AH423" s="78"/>
      <c r="AI423" s="78"/>
      <c r="AJ423" s="78"/>
      <c r="AK423" s="78"/>
      <c r="AL423" s="78"/>
    </row>
    <row r="424" ht="13.5" customHeight="1">
      <c r="A424" s="20">
        <v>419.0</v>
      </c>
      <c r="B424" s="20" t="s">
        <v>63</v>
      </c>
      <c r="C424" s="20" t="s">
        <v>140</v>
      </c>
      <c r="D424" s="67">
        <v>4.0</v>
      </c>
      <c r="E424" s="68" t="s">
        <v>819</v>
      </c>
      <c r="F424" s="69" t="s">
        <v>259</v>
      </c>
      <c r="G424" s="69" t="s">
        <v>1077</v>
      </c>
      <c r="H424" s="69" t="s">
        <v>63</v>
      </c>
      <c r="I424" s="69" t="s">
        <v>804</v>
      </c>
      <c r="J424" s="298" t="s">
        <v>814</v>
      </c>
      <c r="K424" s="70">
        <v>461.0</v>
      </c>
      <c r="L424" s="70">
        <v>461.0</v>
      </c>
      <c r="M424" s="71">
        <f t="shared" si="44"/>
        <v>1</v>
      </c>
      <c r="N424" s="70">
        <v>0.0</v>
      </c>
      <c r="O424" s="72">
        <f t="shared" si="45"/>
        <v>0</v>
      </c>
      <c r="P424" s="69">
        <v>2.0</v>
      </c>
      <c r="Q424" s="69">
        <v>0.0</v>
      </c>
      <c r="R424" s="72">
        <f t="shared" si="46"/>
        <v>0</v>
      </c>
      <c r="S424" s="69" t="s">
        <v>545</v>
      </c>
      <c r="T424" s="69">
        <v>2.0</v>
      </c>
      <c r="U424" s="69" t="s">
        <v>1205</v>
      </c>
      <c r="V424" s="69" t="s">
        <v>1206</v>
      </c>
      <c r="W424" s="69" t="s">
        <v>1207</v>
      </c>
      <c r="X424" s="73">
        <f t="shared" si="40"/>
        <v>3.143539039</v>
      </c>
      <c r="Y424" s="73">
        <f>IF(K424="","",IF(THAM_SO!$B$7="Ưu tiên tỷ lệ trực tuyến thấp",(1-M424)*100,M424*100))</f>
        <v>0</v>
      </c>
      <c r="Z424" s="73">
        <f t="shared" si="41"/>
        <v>0</v>
      </c>
      <c r="AA424" s="73">
        <f t="shared" si="42"/>
        <v>0</v>
      </c>
      <c r="AB424" s="73">
        <f t="shared" si="43"/>
        <v>40</v>
      </c>
      <c r="AC424" s="73">
        <f>IF(K424="","",X424*THAM_SO!$B$2+Y424*THAM_SO!$B$3+Z424*THAM_SO!$B$4+AA424*THAM_SO!$B$5+AB424*THAM_SO!$B$6)</f>
        <v>5.100238663</v>
      </c>
      <c r="AD424" s="75">
        <f t="shared" si="30"/>
        <v>250</v>
      </c>
      <c r="AE424" s="76"/>
      <c r="AF424" s="78"/>
      <c r="AG424" s="78"/>
      <c r="AH424" s="78"/>
      <c r="AI424" s="78"/>
      <c r="AJ424" s="78"/>
      <c r="AK424" s="78"/>
      <c r="AL424" s="78"/>
    </row>
    <row r="425" ht="13.5" customHeight="1">
      <c r="A425" s="20">
        <v>420.0</v>
      </c>
      <c r="B425" s="20" t="s">
        <v>63</v>
      </c>
      <c r="C425" s="20" t="s">
        <v>140</v>
      </c>
      <c r="D425" s="67">
        <v>5.0</v>
      </c>
      <c r="E425" s="370" t="s">
        <v>661</v>
      </c>
      <c r="F425" s="69" t="s">
        <v>224</v>
      </c>
      <c r="G425" s="69" t="s">
        <v>226</v>
      </c>
      <c r="H425" s="69" t="s">
        <v>63</v>
      </c>
      <c r="I425" s="69" t="s">
        <v>806</v>
      </c>
      <c r="J425" s="237" t="s">
        <v>1210</v>
      </c>
      <c r="K425" s="70">
        <v>217.0</v>
      </c>
      <c r="L425" s="238">
        <v>139.0</v>
      </c>
      <c r="M425" s="71">
        <f t="shared" si="44"/>
        <v>0.6405529954</v>
      </c>
      <c r="N425" s="70">
        <v>0.0</v>
      </c>
      <c r="O425" s="72">
        <f t="shared" si="45"/>
        <v>0</v>
      </c>
      <c r="P425" s="69">
        <v>1.0</v>
      </c>
      <c r="Q425" s="69">
        <v>0.0</v>
      </c>
      <c r="R425" s="72">
        <f t="shared" si="46"/>
        <v>0</v>
      </c>
      <c r="S425" s="69" t="s">
        <v>545</v>
      </c>
      <c r="T425" s="69">
        <v>2.0</v>
      </c>
      <c r="U425" s="69" t="s">
        <v>1205</v>
      </c>
      <c r="V425" s="69" t="s">
        <v>1206</v>
      </c>
      <c r="W425" s="69" t="s">
        <v>1207</v>
      </c>
      <c r="X425" s="73">
        <f t="shared" si="40"/>
        <v>1.479713604</v>
      </c>
      <c r="Y425" s="73">
        <f>IF(K425="","",IF(THAM_SO!$B$7="Ưu tiên tỷ lệ trực tuyến thấp",(1-M425)*100,M425*100))</f>
        <v>35.94470046</v>
      </c>
      <c r="Z425" s="73">
        <f t="shared" si="41"/>
        <v>0</v>
      </c>
      <c r="AA425" s="73">
        <f t="shared" si="42"/>
        <v>0</v>
      </c>
      <c r="AB425" s="73">
        <f t="shared" si="43"/>
        <v>40</v>
      </c>
      <c r="AC425" s="73">
        <f>IF(K425="","",X425*THAM_SO!$B$2+Y425*THAM_SO!$B$3+Z425*THAM_SO!$B$4+AA425*THAM_SO!$B$5+AB425*THAM_SO!$B$6)</f>
        <v>9.90960483</v>
      </c>
      <c r="AD425" s="75">
        <f t="shared" si="30"/>
        <v>186</v>
      </c>
      <c r="AE425" s="76"/>
      <c r="AF425" s="78"/>
      <c r="AG425" s="78"/>
      <c r="AH425" s="78"/>
      <c r="AI425" s="78"/>
      <c r="AJ425" s="78"/>
      <c r="AK425" s="78"/>
      <c r="AL425" s="78"/>
    </row>
    <row r="426" ht="13.5" customHeight="1">
      <c r="A426" s="20">
        <v>421.0</v>
      </c>
      <c r="B426" s="20" t="s">
        <v>63</v>
      </c>
      <c r="C426" s="20" t="s">
        <v>141</v>
      </c>
      <c r="D426" s="67">
        <v>1.0</v>
      </c>
      <c r="E426" s="68" t="s">
        <v>512</v>
      </c>
      <c r="F426" s="78" t="s">
        <v>331</v>
      </c>
      <c r="G426" s="69" t="s">
        <v>243</v>
      </c>
      <c r="H426" s="69" t="s">
        <v>63</v>
      </c>
      <c r="I426" s="69" t="s">
        <v>806</v>
      </c>
      <c r="J426" s="237" t="s">
        <v>1211</v>
      </c>
      <c r="K426" s="605">
        <v>1969.0</v>
      </c>
      <c r="L426" s="453">
        <v>1969.0</v>
      </c>
      <c r="M426" s="123">
        <f t="shared" si="44"/>
        <v>1</v>
      </c>
      <c r="N426" s="70">
        <v>0.0</v>
      </c>
      <c r="O426" s="72">
        <f t="shared" si="45"/>
        <v>0</v>
      </c>
      <c r="P426" s="69">
        <v>1.0</v>
      </c>
      <c r="Q426" s="69">
        <v>0.0</v>
      </c>
      <c r="R426" s="72">
        <f t="shared" si="46"/>
        <v>0</v>
      </c>
      <c r="S426" s="69" t="s">
        <v>886</v>
      </c>
      <c r="T426" s="69">
        <v>1.0</v>
      </c>
      <c r="U426" s="69" t="s">
        <v>761</v>
      </c>
      <c r="V426" s="69" t="s">
        <v>888</v>
      </c>
      <c r="W426" s="69" t="s">
        <v>889</v>
      </c>
      <c r="X426" s="73">
        <f t="shared" si="40"/>
        <v>13.42652574</v>
      </c>
      <c r="Y426" s="73">
        <f>IF(K426="","",IF(THAM_SO!$B$7="Ưu tiên tỷ lệ trực tuyến thấp",(1-M426)*100,M426*100))</f>
        <v>0</v>
      </c>
      <c r="Z426" s="73">
        <f t="shared" si="41"/>
        <v>0</v>
      </c>
      <c r="AA426" s="73">
        <f t="shared" si="42"/>
        <v>0</v>
      </c>
      <c r="AB426" s="73">
        <f t="shared" si="43"/>
        <v>20</v>
      </c>
      <c r="AC426" s="73">
        <f>IF(K426="","",X426*THAM_SO!$B$2+Y426*THAM_SO!$B$3+Z426*THAM_SO!$B$4+AA426*THAM_SO!$B$5+AB426*THAM_SO!$B$6)</f>
        <v>6.69928401</v>
      </c>
      <c r="AD426" s="75">
        <f t="shared" si="30"/>
        <v>220</v>
      </c>
      <c r="AE426" s="76"/>
      <c r="AF426" s="78"/>
      <c r="AG426" s="78"/>
      <c r="AH426" s="78"/>
      <c r="AI426" s="78"/>
      <c r="AJ426" s="78"/>
      <c r="AK426" s="78"/>
      <c r="AL426" s="78"/>
    </row>
    <row r="427" ht="13.5" customHeight="1">
      <c r="A427" s="20">
        <v>422.0</v>
      </c>
      <c r="B427" s="20" t="s">
        <v>63</v>
      </c>
      <c r="C427" s="20" t="s">
        <v>141</v>
      </c>
      <c r="D427" s="67">
        <v>2.0</v>
      </c>
      <c r="E427" s="158" t="s">
        <v>544</v>
      </c>
      <c r="F427" s="451" t="s">
        <v>443</v>
      </c>
      <c r="G427" s="160" t="s">
        <v>243</v>
      </c>
      <c r="H427" s="160" t="s">
        <v>63</v>
      </c>
      <c r="I427" s="160" t="s">
        <v>806</v>
      </c>
      <c r="J427" s="606" t="s">
        <v>1212</v>
      </c>
      <c r="K427" s="238">
        <v>209.0</v>
      </c>
      <c r="L427" s="607">
        <v>209.0</v>
      </c>
      <c r="M427" s="239">
        <f t="shared" si="44"/>
        <v>1</v>
      </c>
      <c r="N427" s="238">
        <v>0.0</v>
      </c>
      <c r="O427" s="240">
        <f t="shared" si="45"/>
        <v>0</v>
      </c>
      <c r="P427" s="160">
        <v>1.0</v>
      </c>
      <c r="Q427" s="160">
        <v>0.0</v>
      </c>
      <c r="R427" s="240">
        <f t="shared" si="46"/>
        <v>0</v>
      </c>
      <c r="S427" s="69" t="s">
        <v>886</v>
      </c>
      <c r="T427" s="160">
        <v>1.0</v>
      </c>
      <c r="U427" s="160" t="s">
        <v>761</v>
      </c>
      <c r="V427" s="160" t="s">
        <v>888</v>
      </c>
      <c r="W427" s="69" t="s">
        <v>889</v>
      </c>
      <c r="X427" s="73">
        <f t="shared" si="40"/>
        <v>1.42516195</v>
      </c>
      <c r="Y427" s="73">
        <f>IF(K427="","",IF(THAM_SO!$B$7="Ưu tiên tỷ lệ trực tuyến thấp",(1-M427)*100,M427*100))</f>
        <v>0</v>
      </c>
      <c r="Z427" s="73">
        <f t="shared" si="41"/>
        <v>0</v>
      </c>
      <c r="AA427" s="73">
        <f t="shared" si="42"/>
        <v>0</v>
      </c>
      <c r="AB427" s="73">
        <f t="shared" si="43"/>
        <v>20</v>
      </c>
      <c r="AC427" s="73">
        <f>IF(K427="","",X427*THAM_SO!$B$2+Y427*THAM_SO!$B$3+Z427*THAM_SO!$B$4+AA427*THAM_SO!$B$5+AB427*THAM_SO!$B$6)</f>
        <v>2.498806683</v>
      </c>
      <c r="AD427" s="75">
        <f t="shared" si="30"/>
        <v>354</v>
      </c>
      <c r="AE427" s="76"/>
      <c r="AF427" s="78"/>
      <c r="AG427" s="78"/>
      <c r="AH427" s="78"/>
      <c r="AI427" s="78"/>
      <c r="AJ427" s="78"/>
      <c r="AK427" s="78"/>
      <c r="AL427" s="78"/>
    </row>
    <row r="428" ht="13.5" customHeight="1">
      <c r="A428" s="20">
        <v>423.0</v>
      </c>
      <c r="B428" s="20" t="s">
        <v>63</v>
      </c>
      <c r="C428" s="20" t="s">
        <v>141</v>
      </c>
      <c r="D428" s="67">
        <v>3.0</v>
      </c>
      <c r="E428" s="104" t="s">
        <v>520</v>
      </c>
      <c r="F428" s="105" t="s">
        <v>259</v>
      </c>
      <c r="G428" s="105" t="s">
        <v>462</v>
      </c>
      <c r="H428" s="105" t="s">
        <v>63</v>
      </c>
      <c r="I428" s="105" t="s">
        <v>759</v>
      </c>
      <c r="J428" s="452" t="s">
        <v>1213</v>
      </c>
      <c r="K428" s="453">
        <v>310.0</v>
      </c>
      <c r="L428" s="453">
        <v>310.0</v>
      </c>
      <c r="M428" s="608">
        <f t="shared" si="44"/>
        <v>1</v>
      </c>
      <c r="N428" s="453">
        <v>0.0</v>
      </c>
      <c r="O428" s="609">
        <f t="shared" si="45"/>
        <v>0</v>
      </c>
      <c r="P428" s="105">
        <v>5.0</v>
      </c>
      <c r="Q428" s="105">
        <v>1.0</v>
      </c>
      <c r="R428" s="610">
        <f t="shared" si="46"/>
        <v>0.2</v>
      </c>
      <c r="S428" s="69" t="s">
        <v>886</v>
      </c>
      <c r="T428" s="105">
        <v>1.0</v>
      </c>
      <c r="U428" s="160" t="s">
        <v>761</v>
      </c>
      <c r="V428" s="160" t="s">
        <v>888</v>
      </c>
      <c r="W428" s="69" t="s">
        <v>892</v>
      </c>
      <c r="X428" s="73">
        <f t="shared" si="40"/>
        <v>2.113876577</v>
      </c>
      <c r="Y428" s="73">
        <f>IF(K428="","",IF(THAM_SO!$B$7="Ưu tiên tỷ lệ trực tuyến thấp",(1-M428)*100,M428*100))</f>
        <v>0</v>
      </c>
      <c r="Z428" s="73">
        <f t="shared" si="41"/>
        <v>20</v>
      </c>
      <c r="AA428" s="73">
        <f t="shared" si="42"/>
        <v>0</v>
      </c>
      <c r="AB428" s="73">
        <f t="shared" si="43"/>
        <v>20</v>
      </c>
      <c r="AC428" s="73">
        <f>IF(K428="","",X428*THAM_SO!$B$2+Y428*THAM_SO!$B$3+Z428*THAM_SO!$B$4+AA428*THAM_SO!$B$5+AB428*THAM_SO!$B$6)</f>
        <v>8.739856802</v>
      </c>
      <c r="AD428" s="75">
        <f t="shared" si="30"/>
        <v>195</v>
      </c>
      <c r="AE428" s="76"/>
      <c r="AF428" s="78"/>
      <c r="AG428" s="78"/>
      <c r="AH428" s="78"/>
      <c r="AI428" s="78"/>
      <c r="AJ428" s="78"/>
      <c r="AK428" s="78"/>
      <c r="AL428" s="78"/>
    </row>
    <row r="429" ht="13.5" customHeight="1">
      <c r="A429" s="20">
        <v>424.0</v>
      </c>
      <c r="B429" s="20" t="s">
        <v>63</v>
      </c>
      <c r="C429" s="20" t="s">
        <v>141</v>
      </c>
      <c r="D429" s="67">
        <v>4.0</v>
      </c>
      <c r="E429" s="68" t="s">
        <v>968</v>
      </c>
      <c r="F429" s="69" t="s">
        <v>280</v>
      </c>
      <c r="G429" s="69" t="s">
        <v>1214</v>
      </c>
      <c r="H429" s="69" t="s">
        <v>63</v>
      </c>
      <c r="I429" s="137" t="s">
        <v>809</v>
      </c>
      <c r="J429" s="452" t="s">
        <v>1215</v>
      </c>
      <c r="K429" s="70">
        <v>221.0</v>
      </c>
      <c r="L429" s="70">
        <v>221.0</v>
      </c>
      <c r="M429" s="266">
        <f t="shared" si="44"/>
        <v>1</v>
      </c>
      <c r="N429" s="138">
        <v>0.0</v>
      </c>
      <c r="O429" s="267">
        <f t="shared" si="45"/>
        <v>0</v>
      </c>
      <c r="P429" s="137">
        <v>4.0</v>
      </c>
      <c r="Q429" s="137">
        <v>0.0</v>
      </c>
      <c r="R429" s="267">
        <f t="shared" si="46"/>
        <v>0</v>
      </c>
      <c r="S429" s="69" t="s">
        <v>886</v>
      </c>
      <c r="T429" s="137">
        <v>2.0</v>
      </c>
      <c r="U429" s="160" t="s">
        <v>1216</v>
      </c>
      <c r="V429" s="160" t="s">
        <v>888</v>
      </c>
      <c r="W429" s="69" t="s">
        <v>892</v>
      </c>
      <c r="X429" s="73">
        <f t="shared" si="40"/>
        <v>1.506989431</v>
      </c>
      <c r="Y429" s="73">
        <f>IF(K429="","",IF(THAM_SO!$B$7="Ưu tiên tỷ lệ trực tuyến thấp",(1-M429)*100,M429*100))</f>
        <v>0</v>
      </c>
      <c r="Z429" s="73">
        <f t="shared" si="41"/>
        <v>0</v>
      </c>
      <c r="AA429" s="73">
        <f t="shared" si="42"/>
        <v>0</v>
      </c>
      <c r="AB429" s="73">
        <f t="shared" si="43"/>
        <v>40</v>
      </c>
      <c r="AC429" s="73">
        <f>IF(K429="","",X429*THAM_SO!$B$2+Y429*THAM_SO!$B$3+Z429*THAM_SO!$B$4+AA429*THAM_SO!$B$5+AB429*THAM_SO!$B$6)</f>
        <v>4.527446301</v>
      </c>
      <c r="AD429" s="75">
        <f t="shared" si="30"/>
        <v>267</v>
      </c>
      <c r="AE429" s="76"/>
      <c r="AF429" s="78"/>
      <c r="AG429" s="78"/>
      <c r="AH429" s="78"/>
      <c r="AI429" s="78"/>
      <c r="AJ429" s="78"/>
      <c r="AK429" s="78"/>
      <c r="AL429" s="78"/>
    </row>
    <row r="430" ht="13.5" customHeight="1">
      <c r="A430" s="20">
        <v>425.0</v>
      </c>
      <c r="B430" s="20" t="s">
        <v>63</v>
      </c>
      <c r="C430" s="20" t="s">
        <v>141</v>
      </c>
      <c r="D430" s="67">
        <v>5.0</v>
      </c>
      <c r="E430" s="442" t="s">
        <v>536</v>
      </c>
      <c r="F430" s="443" t="s">
        <v>650</v>
      </c>
      <c r="G430" s="443" t="s">
        <v>185</v>
      </c>
      <c r="H430" s="443" t="s">
        <v>63</v>
      </c>
      <c r="I430" s="443" t="s">
        <v>759</v>
      </c>
      <c r="J430" s="444" t="s">
        <v>1217</v>
      </c>
      <c r="K430" s="445">
        <v>684.0</v>
      </c>
      <c r="L430" s="445">
        <v>684.0</v>
      </c>
      <c r="M430" s="71">
        <f t="shared" si="44"/>
        <v>1</v>
      </c>
      <c r="N430" s="70">
        <v>0.0</v>
      </c>
      <c r="O430" s="72">
        <f t="shared" si="45"/>
        <v>0</v>
      </c>
      <c r="P430" s="69">
        <v>3.0</v>
      </c>
      <c r="Q430" s="69">
        <v>1.0</v>
      </c>
      <c r="R430" s="72">
        <f t="shared" si="46"/>
        <v>0.3333333333</v>
      </c>
      <c r="S430" s="69" t="s">
        <v>886</v>
      </c>
      <c r="T430" s="69">
        <v>1.0</v>
      </c>
      <c r="U430" s="443" t="s">
        <v>1218</v>
      </c>
      <c r="V430" s="443" t="s">
        <v>1185</v>
      </c>
      <c r="W430" s="443" t="s">
        <v>1186</v>
      </c>
      <c r="X430" s="73">
        <f t="shared" si="40"/>
        <v>4.664166383</v>
      </c>
      <c r="Y430" s="73">
        <f>IF(K430="","",IF(THAM_SO!$B$7="Ưu tiên tỷ lệ trực tuyến thấp",(1-M430)*100,M430*100))</f>
        <v>0</v>
      </c>
      <c r="Z430" s="73">
        <f t="shared" si="41"/>
        <v>33.33333333</v>
      </c>
      <c r="AA430" s="73">
        <f t="shared" si="42"/>
        <v>0</v>
      </c>
      <c r="AB430" s="73">
        <f t="shared" si="43"/>
        <v>20</v>
      </c>
      <c r="AC430" s="73">
        <f>IF(K430="","",X430*THAM_SO!$B$2+Y430*THAM_SO!$B$3+Z430*THAM_SO!$B$4+AA430*THAM_SO!$B$5+AB430*THAM_SO!$B$6)</f>
        <v>13.63245823</v>
      </c>
      <c r="AD430" s="75">
        <f t="shared" si="30"/>
        <v>158</v>
      </c>
      <c r="AE430" s="76"/>
      <c r="AF430" s="78"/>
      <c r="AG430" s="78"/>
      <c r="AH430" s="78"/>
      <c r="AI430" s="78"/>
      <c r="AJ430" s="78"/>
      <c r="AK430" s="78"/>
      <c r="AL430" s="78"/>
    </row>
    <row r="431" ht="13.5" customHeight="1">
      <c r="A431" s="20">
        <v>426.0</v>
      </c>
      <c r="B431" s="20" t="s">
        <v>63</v>
      </c>
      <c r="C431" s="20" t="s">
        <v>142</v>
      </c>
      <c r="D431" s="67">
        <v>1.0</v>
      </c>
      <c r="E431" s="611" t="s">
        <v>613</v>
      </c>
      <c r="F431" s="612" t="s">
        <v>331</v>
      </c>
      <c r="G431" s="613" t="s">
        <v>243</v>
      </c>
      <c r="H431" s="69" t="s">
        <v>63</v>
      </c>
      <c r="I431" s="443" t="s">
        <v>759</v>
      </c>
      <c r="J431" s="237" t="s">
        <v>1219</v>
      </c>
      <c r="K431" s="70">
        <v>2979.0</v>
      </c>
      <c r="L431" s="70">
        <v>2979.0</v>
      </c>
      <c r="M431" s="71">
        <f t="shared" si="44"/>
        <v>1</v>
      </c>
      <c r="N431" s="70">
        <v>0.0</v>
      </c>
      <c r="O431" s="72">
        <f t="shared" si="45"/>
        <v>0</v>
      </c>
      <c r="P431" s="69">
        <v>1.0</v>
      </c>
      <c r="Q431" s="69">
        <v>1.0</v>
      </c>
      <c r="R431" s="72">
        <f t="shared" si="46"/>
        <v>1</v>
      </c>
      <c r="S431" s="69" t="s">
        <v>1220</v>
      </c>
      <c r="T431" s="69">
        <v>1.0</v>
      </c>
      <c r="U431" s="69" t="s">
        <v>1221</v>
      </c>
      <c r="V431" s="69" t="s">
        <v>1222</v>
      </c>
      <c r="W431" s="69" t="s">
        <v>1223</v>
      </c>
      <c r="X431" s="73">
        <f t="shared" si="40"/>
        <v>20.31367201</v>
      </c>
      <c r="Y431" s="73">
        <f>IF(K431="","",IF(THAM_SO!$B$7="Ưu tiên tỷ lệ trực tuyến thấp",(1-M431)*100,M431*100))</f>
        <v>0</v>
      </c>
      <c r="Z431" s="73">
        <f t="shared" si="41"/>
        <v>100</v>
      </c>
      <c r="AA431" s="73">
        <f t="shared" si="42"/>
        <v>0</v>
      </c>
      <c r="AB431" s="73">
        <f t="shared" si="43"/>
        <v>20</v>
      </c>
      <c r="AC431" s="73">
        <f>IF(K431="","",X431*THAM_SO!$B$2+Y431*THAM_SO!$B$3+Z431*THAM_SO!$B$4+AA431*THAM_SO!$B$5+AB431*THAM_SO!$B$6)</f>
        <v>39.1097852</v>
      </c>
      <c r="AD431" s="75">
        <f t="shared" si="30"/>
        <v>15</v>
      </c>
      <c r="AE431" s="76"/>
      <c r="AF431" s="78"/>
      <c r="AG431" s="78"/>
      <c r="AH431" s="78"/>
      <c r="AI431" s="78"/>
      <c r="AJ431" s="78"/>
      <c r="AK431" s="78"/>
      <c r="AL431" s="78"/>
    </row>
    <row r="432" ht="13.5" customHeight="1">
      <c r="A432" s="20">
        <v>427.0</v>
      </c>
      <c r="B432" s="20" t="s">
        <v>63</v>
      </c>
      <c r="C432" s="20" t="s">
        <v>142</v>
      </c>
      <c r="D432" s="67">
        <v>2.0</v>
      </c>
      <c r="E432" s="614" t="s">
        <v>520</v>
      </c>
      <c r="F432" s="612" t="s">
        <v>1224</v>
      </c>
      <c r="G432" s="615" t="s">
        <v>462</v>
      </c>
      <c r="H432" s="69" t="s">
        <v>63</v>
      </c>
      <c r="I432" s="443" t="s">
        <v>759</v>
      </c>
      <c r="J432" s="291" t="s">
        <v>772</v>
      </c>
      <c r="K432" s="70">
        <v>560.0</v>
      </c>
      <c r="L432" s="70">
        <v>560.0</v>
      </c>
      <c r="M432" s="71">
        <f t="shared" si="44"/>
        <v>1</v>
      </c>
      <c r="N432" s="70">
        <v>0.0</v>
      </c>
      <c r="O432" s="72">
        <f t="shared" si="45"/>
        <v>0</v>
      </c>
      <c r="P432" s="69">
        <v>3.0</v>
      </c>
      <c r="Q432" s="69">
        <v>2.0</v>
      </c>
      <c r="R432" s="72">
        <f t="shared" si="46"/>
        <v>0.6666666667</v>
      </c>
      <c r="S432" s="69" t="s">
        <v>1225</v>
      </c>
      <c r="T432" s="69">
        <v>1.0</v>
      </c>
      <c r="U432" s="69" t="s">
        <v>1226</v>
      </c>
      <c r="V432" s="69" t="s">
        <v>1227</v>
      </c>
      <c r="W432" s="69" t="s">
        <v>1228</v>
      </c>
      <c r="X432" s="73">
        <f t="shared" si="40"/>
        <v>3.818615752</v>
      </c>
      <c r="Y432" s="73">
        <f>IF(K432="","",IF(THAM_SO!$B$7="Ưu tiên tỷ lệ trực tuyến thấp",(1-M432)*100,M432*100))</f>
        <v>0</v>
      </c>
      <c r="Z432" s="73">
        <f t="shared" si="41"/>
        <v>66.66666667</v>
      </c>
      <c r="AA432" s="73">
        <f t="shared" si="42"/>
        <v>0</v>
      </c>
      <c r="AB432" s="73">
        <f t="shared" si="43"/>
        <v>20</v>
      </c>
      <c r="AC432" s="73">
        <f>IF(K432="","",X432*THAM_SO!$B$2+Y432*THAM_SO!$B$3+Z432*THAM_SO!$B$4+AA432*THAM_SO!$B$5+AB432*THAM_SO!$B$6)</f>
        <v>23.33651551</v>
      </c>
      <c r="AD432" s="75">
        <f t="shared" si="30"/>
        <v>106</v>
      </c>
      <c r="AE432" s="76"/>
      <c r="AF432" s="78"/>
      <c r="AG432" s="78"/>
      <c r="AH432" s="78"/>
      <c r="AI432" s="78"/>
      <c r="AJ432" s="78"/>
      <c r="AK432" s="78"/>
      <c r="AL432" s="78"/>
    </row>
    <row r="433" ht="13.5" customHeight="1">
      <c r="A433" s="20">
        <v>428.0</v>
      </c>
      <c r="B433" s="20" t="s">
        <v>63</v>
      </c>
      <c r="C433" s="20" t="s">
        <v>142</v>
      </c>
      <c r="D433" s="67">
        <v>3.0</v>
      </c>
      <c r="E433" s="614" t="s">
        <v>519</v>
      </c>
      <c r="F433" s="612" t="s">
        <v>367</v>
      </c>
      <c r="G433" s="613" t="s">
        <v>185</v>
      </c>
      <c r="H433" s="69" t="s">
        <v>63</v>
      </c>
      <c r="I433" s="443" t="s">
        <v>759</v>
      </c>
      <c r="J433" s="237" t="s">
        <v>1229</v>
      </c>
      <c r="K433" s="70">
        <v>380.0</v>
      </c>
      <c r="L433" s="70">
        <v>380.0</v>
      </c>
      <c r="M433" s="71">
        <f t="shared" si="44"/>
        <v>1</v>
      </c>
      <c r="N433" s="70">
        <v>0.0</v>
      </c>
      <c r="O433" s="72">
        <f t="shared" si="45"/>
        <v>0</v>
      </c>
      <c r="P433" s="69">
        <v>1.0</v>
      </c>
      <c r="Q433" s="69">
        <v>1.0</v>
      </c>
      <c r="R433" s="72">
        <f t="shared" si="46"/>
        <v>1</v>
      </c>
      <c r="S433" s="69" t="s">
        <v>1230</v>
      </c>
      <c r="T433" s="69">
        <v>1.0</v>
      </c>
      <c r="U433" s="69" t="s">
        <v>1231</v>
      </c>
      <c r="V433" s="69" t="s">
        <v>1232</v>
      </c>
      <c r="W433" s="69" t="s">
        <v>1233</v>
      </c>
      <c r="X433" s="73">
        <f t="shared" si="40"/>
        <v>2.591203546</v>
      </c>
      <c r="Y433" s="73">
        <f>IF(K433="","",IF(THAM_SO!$B$7="Ưu tiên tỷ lệ trực tuyến thấp",(1-M433)*100,M433*100))</f>
        <v>0</v>
      </c>
      <c r="Z433" s="73">
        <f t="shared" si="41"/>
        <v>100</v>
      </c>
      <c r="AA433" s="73">
        <f t="shared" si="42"/>
        <v>0</v>
      </c>
      <c r="AB433" s="73">
        <f t="shared" si="43"/>
        <v>20</v>
      </c>
      <c r="AC433" s="73">
        <f>IF(K433="","",X433*THAM_SO!$B$2+Y433*THAM_SO!$B$3+Z433*THAM_SO!$B$4+AA433*THAM_SO!$B$5+AB433*THAM_SO!$B$6)</f>
        <v>32.90692124</v>
      </c>
      <c r="AD433" s="75">
        <f t="shared" si="30"/>
        <v>65</v>
      </c>
      <c r="AE433" s="76"/>
      <c r="AF433" s="78"/>
      <c r="AG433" s="78"/>
      <c r="AH433" s="78"/>
      <c r="AI433" s="78"/>
      <c r="AJ433" s="78"/>
      <c r="AK433" s="78"/>
      <c r="AL433" s="78"/>
    </row>
    <row r="434" ht="13.5" customHeight="1">
      <c r="A434" s="20">
        <v>429.0</v>
      </c>
      <c r="B434" s="20" t="s">
        <v>63</v>
      </c>
      <c r="C434" s="20" t="s">
        <v>142</v>
      </c>
      <c r="D434" s="67">
        <v>4.0</v>
      </c>
      <c r="E434" s="614" t="s">
        <v>1234</v>
      </c>
      <c r="F434" s="612" t="s">
        <v>1235</v>
      </c>
      <c r="G434" s="615" t="s">
        <v>1214</v>
      </c>
      <c r="H434" s="69" t="s">
        <v>63</v>
      </c>
      <c r="I434" s="443" t="s">
        <v>759</v>
      </c>
      <c r="J434" s="291" t="s">
        <v>772</v>
      </c>
      <c r="K434" s="70">
        <v>374.0</v>
      </c>
      <c r="L434" s="70">
        <v>374.0</v>
      </c>
      <c r="M434" s="71">
        <f t="shared" si="44"/>
        <v>1</v>
      </c>
      <c r="N434" s="70">
        <v>0.0</v>
      </c>
      <c r="O434" s="72">
        <f t="shared" si="45"/>
        <v>0</v>
      </c>
      <c r="P434" s="69">
        <v>1.0</v>
      </c>
      <c r="Q434" s="69">
        <v>1.0</v>
      </c>
      <c r="R434" s="72">
        <f t="shared" si="46"/>
        <v>1</v>
      </c>
      <c r="S434" s="69" t="s">
        <v>1236</v>
      </c>
      <c r="T434" s="69">
        <v>1.0</v>
      </c>
      <c r="U434" s="69" t="s">
        <v>1237</v>
      </c>
      <c r="V434" s="69" t="s">
        <v>1238</v>
      </c>
      <c r="W434" s="69" t="s">
        <v>1239</v>
      </c>
      <c r="X434" s="73">
        <f t="shared" si="40"/>
        <v>2.550289806</v>
      </c>
      <c r="Y434" s="73">
        <f>IF(K434="","",IF(THAM_SO!$B$7="Ưu tiên tỷ lệ trực tuyến thấp",(1-M434)*100,M434*100))</f>
        <v>0</v>
      </c>
      <c r="Z434" s="73">
        <f t="shared" si="41"/>
        <v>100</v>
      </c>
      <c r="AA434" s="73">
        <f t="shared" si="42"/>
        <v>0</v>
      </c>
      <c r="AB434" s="73">
        <f t="shared" si="43"/>
        <v>20</v>
      </c>
      <c r="AC434" s="73">
        <f>IF(K434="","",X434*THAM_SO!$B$2+Y434*THAM_SO!$B$3+Z434*THAM_SO!$B$4+AA434*THAM_SO!$B$5+AB434*THAM_SO!$B$6)</f>
        <v>32.89260143</v>
      </c>
      <c r="AD434" s="75">
        <f t="shared" si="30"/>
        <v>67</v>
      </c>
      <c r="AE434" s="76"/>
      <c r="AF434" s="78"/>
      <c r="AG434" s="78"/>
      <c r="AH434" s="78"/>
      <c r="AI434" s="78"/>
      <c r="AJ434" s="78"/>
      <c r="AK434" s="78"/>
      <c r="AL434" s="78"/>
    </row>
    <row r="435" ht="13.5" customHeight="1">
      <c r="A435" s="20">
        <v>430.0</v>
      </c>
      <c r="B435" s="20" t="s">
        <v>63</v>
      </c>
      <c r="C435" s="20" t="s">
        <v>142</v>
      </c>
      <c r="D435" s="67">
        <v>5.0</v>
      </c>
      <c r="E435" s="614" t="s">
        <v>619</v>
      </c>
      <c r="F435" s="612" t="s">
        <v>454</v>
      </c>
      <c r="G435" s="613" t="s">
        <v>243</v>
      </c>
      <c r="H435" s="76"/>
      <c r="I435" s="443" t="s">
        <v>759</v>
      </c>
      <c r="J435" s="237" t="s">
        <v>1240</v>
      </c>
      <c r="K435" s="70">
        <v>296.0</v>
      </c>
      <c r="L435" s="70">
        <v>296.0</v>
      </c>
      <c r="M435" s="71">
        <f t="shared" si="44"/>
        <v>1</v>
      </c>
      <c r="N435" s="70">
        <v>0.0</v>
      </c>
      <c r="O435" s="72">
        <f t="shared" si="45"/>
        <v>0</v>
      </c>
      <c r="P435" s="69">
        <v>1.0</v>
      </c>
      <c r="Q435" s="69">
        <v>0.0</v>
      </c>
      <c r="R435" s="72">
        <f t="shared" si="46"/>
        <v>0</v>
      </c>
      <c r="S435" s="69" t="s">
        <v>358</v>
      </c>
      <c r="T435" s="69">
        <v>1.0</v>
      </c>
      <c r="U435" s="69" t="s">
        <v>1241</v>
      </c>
      <c r="V435" s="69" t="s">
        <v>1242</v>
      </c>
      <c r="W435" s="69" t="s">
        <v>1243</v>
      </c>
      <c r="X435" s="73">
        <f t="shared" si="40"/>
        <v>2.018411183</v>
      </c>
      <c r="Y435" s="73">
        <f>IF(K435="","",IF(THAM_SO!$B$7="Ưu tiên tỷ lệ trực tuyến thấp",(1-M435)*100,M435*100))</f>
        <v>0</v>
      </c>
      <c r="Z435" s="73">
        <f t="shared" si="41"/>
        <v>0</v>
      </c>
      <c r="AA435" s="73">
        <f t="shared" si="42"/>
        <v>0</v>
      </c>
      <c r="AB435" s="73">
        <f t="shared" si="43"/>
        <v>20</v>
      </c>
      <c r="AC435" s="73">
        <f>IF(K435="","",X435*THAM_SO!$B$2+Y435*THAM_SO!$B$3+Z435*THAM_SO!$B$4+AA435*THAM_SO!$B$5+AB435*THAM_SO!$B$6)</f>
        <v>2.706443914</v>
      </c>
      <c r="AD435" s="75">
        <f t="shared" si="30"/>
        <v>342</v>
      </c>
      <c r="AE435" s="76"/>
      <c r="AF435" s="78"/>
      <c r="AG435" s="78"/>
      <c r="AH435" s="78"/>
      <c r="AI435" s="78"/>
      <c r="AJ435" s="78"/>
      <c r="AK435" s="78"/>
      <c r="AL435" s="78"/>
    </row>
    <row r="436" ht="60.0" customHeight="1">
      <c r="A436" s="20">
        <v>431.0</v>
      </c>
      <c r="B436" s="20" t="s">
        <v>63</v>
      </c>
      <c r="C436" s="20" t="s">
        <v>143</v>
      </c>
      <c r="D436" s="67">
        <v>1.0</v>
      </c>
      <c r="E436" s="68" t="s">
        <v>512</v>
      </c>
      <c r="F436" s="20" t="s">
        <v>331</v>
      </c>
      <c r="G436" s="69" t="s">
        <v>243</v>
      </c>
      <c r="H436" s="69" t="s">
        <v>63</v>
      </c>
      <c r="I436" s="69" t="s">
        <v>1244</v>
      </c>
      <c r="J436" s="237" t="s">
        <v>1245</v>
      </c>
      <c r="K436" s="70">
        <v>248.0</v>
      </c>
      <c r="L436" s="70">
        <v>229.0</v>
      </c>
      <c r="M436" s="71">
        <f t="shared" si="44"/>
        <v>0.9233870968</v>
      </c>
      <c r="N436" s="70">
        <v>0.0</v>
      </c>
      <c r="O436" s="72">
        <f t="shared" si="45"/>
        <v>0</v>
      </c>
      <c r="P436" s="76"/>
      <c r="Q436" s="76"/>
      <c r="R436" s="72">
        <f t="shared" si="46"/>
        <v>0</v>
      </c>
      <c r="S436" s="76"/>
      <c r="T436" s="69">
        <v>0.0</v>
      </c>
      <c r="U436" s="76"/>
      <c r="V436" s="76"/>
      <c r="W436" s="76"/>
      <c r="X436" s="73">
        <f t="shared" si="40"/>
        <v>1.691101262</v>
      </c>
      <c r="Y436" s="73">
        <f>IF(K436="","",IF(THAM_SO!$B$7="Ưu tiên tỷ lệ trực tuyến thấp",(1-M436)*100,M436*100))</f>
        <v>7.661290323</v>
      </c>
      <c r="Z436" s="73">
        <f t="shared" si="41"/>
        <v>0</v>
      </c>
      <c r="AA436" s="73">
        <f t="shared" si="42"/>
        <v>0</v>
      </c>
      <c r="AB436" s="73">
        <f t="shared" si="43"/>
        <v>0</v>
      </c>
      <c r="AC436" s="73">
        <f>IF(K436="","",X436*THAM_SO!$B$2+Y436*THAM_SO!$B$3+Z436*THAM_SO!$B$4+AA436*THAM_SO!$B$5+AB436*THAM_SO!$B$6)</f>
        <v>1.74107899</v>
      </c>
      <c r="AD436" s="75">
        <f t="shared" si="30"/>
        <v>378</v>
      </c>
      <c r="AE436" s="76"/>
      <c r="AF436" s="78"/>
      <c r="AG436" s="78"/>
      <c r="AH436" s="78"/>
      <c r="AI436" s="78"/>
      <c r="AJ436" s="78"/>
      <c r="AK436" s="78"/>
      <c r="AL436" s="78"/>
    </row>
    <row r="437" ht="13.5" customHeight="1">
      <c r="A437" s="20">
        <v>432.0</v>
      </c>
      <c r="B437" s="20" t="s">
        <v>63</v>
      </c>
      <c r="C437" s="20" t="s">
        <v>143</v>
      </c>
      <c r="D437" s="67">
        <v>2.0</v>
      </c>
      <c r="E437" s="68" t="s">
        <v>513</v>
      </c>
      <c r="F437" s="69" t="s">
        <v>650</v>
      </c>
      <c r="G437" s="69" t="s">
        <v>185</v>
      </c>
      <c r="H437" s="69" t="s">
        <v>63</v>
      </c>
      <c r="I437" s="69" t="s">
        <v>1244</v>
      </c>
      <c r="J437" s="237" t="s">
        <v>1246</v>
      </c>
      <c r="K437" s="70">
        <v>47.0</v>
      </c>
      <c r="L437" s="70">
        <v>47.0</v>
      </c>
      <c r="M437" s="71">
        <f t="shared" si="44"/>
        <v>1</v>
      </c>
      <c r="N437" s="70">
        <v>0.0</v>
      </c>
      <c r="O437" s="72">
        <f t="shared" si="45"/>
        <v>0</v>
      </c>
      <c r="P437" s="69">
        <v>0.0</v>
      </c>
      <c r="Q437" s="69">
        <v>0.0</v>
      </c>
      <c r="R437" s="72">
        <f t="shared" si="46"/>
        <v>0</v>
      </c>
      <c r="S437" s="76"/>
      <c r="T437" s="69">
        <v>0.0</v>
      </c>
      <c r="U437" s="76"/>
      <c r="V437" s="76"/>
      <c r="W437" s="76"/>
      <c r="X437" s="73">
        <f t="shared" si="40"/>
        <v>0.3204909649</v>
      </c>
      <c r="Y437" s="73">
        <f>IF(K437="","",IF(THAM_SO!$B$7="Ưu tiên tỷ lệ trực tuyến thấp",(1-M437)*100,M437*100))</f>
        <v>0</v>
      </c>
      <c r="Z437" s="73">
        <f t="shared" si="41"/>
        <v>0</v>
      </c>
      <c r="AA437" s="73">
        <f t="shared" si="42"/>
        <v>0</v>
      </c>
      <c r="AB437" s="73">
        <f t="shared" si="43"/>
        <v>0</v>
      </c>
      <c r="AC437" s="73">
        <f>IF(K437="","",X437*THAM_SO!$B$2+Y437*THAM_SO!$B$3+Z437*THAM_SO!$B$4+AA437*THAM_SO!$B$5+AB437*THAM_SO!$B$6)</f>
        <v>0.1121718377</v>
      </c>
      <c r="AD437" s="75">
        <f t="shared" si="30"/>
        <v>464</v>
      </c>
      <c r="AE437" s="76"/>
      <c r="AF437" s="78"/>
      <c r="AG437" s="78"/>
      <c r="AH437" s="78"/>
      <c r="AI437" s="78"/>
      <c r="AJ437" s="78"/>
      <c r="AK437" s="78"/>
      <c r="AL437" s="78"/>
    </row>
    <row r="438" ht="13.5" customHeight="1">
      <c r="A438" s="20">
        <v>433.0</v>
      </c>
      <c r="B438" s="20" t="s">
        <v>63</v>
      </c>
      <c r="C438" s="20" t="s">
        <v>143</v>
      </c>
      <c r="D438" s="67">
        <v>3.0</v>
      </c>
      <c r="E438" s="68" t="s">
        <v>528</v>
      </c>
      <c r="F438" s="69" t="s">
        <v>351</v>
      </c>
      <c r="G438" s="69" t="s">
        <v>185</v>
      </c>
      <c r="H438" s="69" t="s">
        <v>63</v>
      </c>
      <c r="I438" s="69" t="s">
        <v>1244</v>
      </c>
      <c r="J438" s="237" t="s">
        <v>1247</v>
      </c>
      <c r="K438" s="70">
        <v>17.0</v>
      </c>
      <c r="L438" s="70">
        <v>17.0</v>
      </c>
      <c r="M438" s="71">
        <f t="shared" si="44"/>
        <v>1</v>
      </c>
      <c r="N438" s="70">
        <v>0.0</v>
      </c>
      <c r="O438" s="72">
        <f t="shared" si="45"/>
        <v>0</v>
      </c>
      <c r="P438" s="69">
        <v>0.0</v>
      </c>
      <c r="Q438" s="76"/>
      <c r="R438" s="72">
        <f t="shared" si="46"/>
        <v>0</v>
      </c>
      <c r="S438" s="76"/>
      <c r="T438" s="76"/>
      <c r="U438" s="76"/>
      <c r="V438" s="76"/>
      <c r="W438" s="76"/>
      <c r="X438" s="73">
        <f t="shared" si="40"/>
        <v>0.1159222639</v>
      </c>
      <c r="Y438" s="73">
        <f>IF(K438="","",IF(THAM_SO!$B$7="Ưu tiên tỷ lệ trực tuyến thấp",(1-M438)*100,M438*100))</f>
        <v>0</v>
      </c>
      <c r="Z438" s="73">
        <f t="shared" si="41"/>
        <v>0</v>
      </c>
      <c r="AA438" s="73">
        <f t="shared" si="42"/>
        <v>0</v>
      </c>
      <c r="AB438" s="73">
        <f t="shared" si="43"/>
        <v>0</v>
      </c>
      <c r="AC438" s="73">
        <f>IF(K438="","",X438*THAM_SO!$B$2+Y438*THAM_SO!$B$3+Z438*THAM_SO!$B$4+AA438*THAM_SO!$B$5+AB438*THAM_SO!$B$6)</f>
        <v>0.04057279236</v>
      </c>
      <c r="AD438" s="75">
        <f t="shared" si="30"/>
        <v>474</v>
      </c>
      <c r="AE438" s="76"/>
      <c r="AF438" s="78"/>
      <c r="AG438" s="78"/>
      <c r="AH438" s="78"/>
      <c r="AI438" s="78"/>
      <c r="AJ438" s="78"/>
      <c r="AK438" s="78"/>
      <c r="AL438" s="78"/>
    </row>
    <row r="439" ht="13.5" customHeight="1">
      <c r="A439" s="20">
        <v>434.0</v>
      </c>
      <c r="B439" s="20" t="s">
        <v>63</v>
      </c>
      <c r="C439" s="20" t="s">
        <v>143</v>
      </c>
      <c r="D439" s="67">
        <v>4.0</v>
      </c>
      <c r="E439" s="68" t="s">
        <v>747</v>
      </c>
      <c r="F439" s="69" t="s">
        <v>1248</v>
      </c>
      <c r="G439" s="69" t="s">
        <v>185</v>
      </c>
      <c r="H439" s="69" t="s">
        <v>63</v>
      </c>
      <c r="I439" s="69" t="s">
        <v>1244</v>
      </c>
      <c r="J439" s="237" t="s">
        <v>1249</v>
      </c>
      <c r="K439" s="70">
        <v>36.0</v>
      </c>
      <c r="L439" s="70">
        <v>36.0</v>
      </c>
      <c r="M439" s="71">
        <f t="shared" si="44"/>
        <v>1</v>
      </c>
      <c r="N439" s="70">
        <v>0.0</v>
      </c>
      <c r="O439" s="72">
        <f t="shared" si="45"/>
        <v>0</v>
      </c>
      <c r="P439" s="69">
        <v>0.0</v>
      </c>
      <c r="Q439" s="76"/>
      <c r="R439" s="72">
        <f t="shared" si="46"/>
        <v>0</v>
      </c>
      <c r="S439" s="76"/>
      <c r="T439" s="76"/>
      <c r="U439" s="76"/>
      <c r="V439" s="76"/>
      <c r="W439" s="76"/>
      <c r="X439" s="73">
        <f t="shared" si="40"/>
        <v>0.2454824412</v>
      </c>
      <c r="Y439" s="73">
        <f>IF(K439="","",IF(THAM_SO!$B$7="Ưu tiên tỷ lệ trực tuyến thấp",(1-M439)*100,M439*100))</f>
        <v>0</v>
      </c>
      <c r="Z439" s="73">
        <f t="shared" si="41"/>
        <v>0</v>
      </c>
      <c r="AA439" s="73">
        <f t="shared" si="42"/>
        <v>0</v>
      </c>
      <c r="AB439" s="73">
        <f t="shared" si="43"/>
        <v>0</v>
      </c>
      <c r="AC439" s="73">
        <f>IF(K439="","",X439*THAM_SO!$B$2+Y439*THAM_SO!$B$3+Z439*THAM_SO!$B$4+AA439*THAM_SO!$B$5+AB439*THAM_SO!$B$6)</f>
        <v>0.08591885442</v>
      </c>
      <c r="AD439" s="75">
        <f t="shared" si="30"/>
        <v>468</v>
      </c>
      <c r="AE439" s="76"/>
      <c r="AF439" s="78"/>
      <c r="AG439" s="78"/>
      <c r="AH439" s="78"/>
      <c r="AI439" s="78"/>
      <c r="AJ439" s="78"/>
      <c r="AK439" s="78"/>
      <c r="AL439" s="78"/>
    </row>
    <row r="440" ht="13.5" customHeight="1">
      <c r="A440" s="20">
        <v>435.0</v>
      </c>
      <c r="B440" s="20" t="s">
        <v>63</v>
      </c>
      <c r="C440" s="20" t="s">
        <v>143</v>
      </c>
      <c r="D440" s="67">
        <v>5.0</v>
      </c>
      <c r="E440" s="358" t="s">
        <v>1250</v>
      </c>
      <c r="F440" s="139" t="s">
        <v>1251</v>
      </c>
      <c r="G440" s="139" t="s">
        <v>1252</v>
      </c>
      <c r="H440" s="69" t="s">
        <v>63</v>
      </c>
      <c r="I440" s="69" t="s">
        <v>1244</v>
      </c>
      <c r="J440" s="237" t="s">
        <v>1253</v>
      </c>
      <c r="K440" s="70">
        <v>19.0</v>
      </c>
      <c r="L440" s="70">
        <v>19.0</v>
      </c>
      <c r="M440" s="71">
        <f t="shared" si="44"/>
        <v>1</v>
      </c>
      <c r="N440" s="70">
        <v>0.0</v>
      </c>
      <c r="O440" s="72">
        <f t="shared" si="45"/>
        <v>0</v>
      </c>
      <c r="P440" s="69">
        <v>0.0</v>
      </c>
      <c r="Q440" s="76"/>
      <c r="R440" s="72">
        <f t="shared" si="46"/>
        <v>0</v>
      </c>
      <c r="S440" s="76"/>
      <c r="T440" s="76"/>
      <c r="U440" s="76"/>
      <c r="V440" s="76"/>
      <c r="W440" s="76"/>
      <c r="X440" s="73">
        <f t="shared" si="40"/>
        <v>0.1295601773</v>
      </c>
      <c r="Y440" s="73">
        <f>IF(K440="","",IF(THAM_SO!$B$7="Ưu tiên tỷ lệ trực tuyến thấp",(1-M440)*100,M440*100))</f>
        <v>0</v>
      </c>
      <c r="Z440" s="73">
        <f t="shared" si="41"/>
        <v>0</v>
      </c>
      <c r="AA440" s="73">
        <f t="shared" si="42"/>
        <v>0</v>
      </c>
      <c r="AB440" s="73">
        <f t="shared" si="43"/>
        <v>0</v>
      </c>
      <c r="AC440" s="73">
        <f>IF(K440="","",X440*THAM_SO!$B$2+Y440*THAM_SO!$B$3+Z440*THAM_SO!$B$4+AA440*THAM_SO!$B$5+AB440*THAM_SO!$B$6)</f>
        <v>0.04534606205</v>
      </c>
      <c r="AD440" s="75">
        <f t="shared" si="30"/>
        <v>472</v>
      </c>
      <c r="AE440" s="76"/>
      <c r="AF440" s="78"/>
      <c r="AG440" s="78"/>
      <c r="AH440" s="78"/>
      <c r="AI440" s="78"/>
      <c r="AJ440" s="78"/>
      <c r="AK440" s="78"/>
      <c r="AL440" s="78"/>
    </row>
    <row r="441" ht="13.5" customHeight="1">
      <c r="A441" s="20">
        <v>437.0</v>
      </c>
      <c r="B441" s="20" t="s">
        <v>63</v>
      </c>
      <c r="C441" s="20" t="s">
        <v>144</v>
      </c>
      <c r="D441" s="221">
        <v>1.0</v>
      </c>
      <c r="E441" s="68" t="s">
        <v>512</v>
      </c>
      <c r="F441" s="78" t="s">
        <v>331</v>
      </c>
      <c r="G441" s="69" t="s">
        <v>243</v>
      </c>
      <c r="H441" s="69" t="s">
        <v>63</v>
      </c>
      <c r="I441" s="69" t="s">
        <v>342</v>
      </c>
      <c r="J441" s="237" t="s">
        <v>1254</v>
      </c>
      <c r="K441" s="70">
        <v>699.0</v>
      </c>
      <c r="L441" s="70">
        <v>699.0</v>
      </c>
      <c r="M441" s="71">
        <f t="shared" si="44"/>
        <v>1</v>
      </c>
      <c r="N441" s="70">
        <v>0.0</v>
      </c>
      <c r="O441" s="72">
        <f t="shared" si="45"/>
        <v>0</v>
      </c>
      <c r="P441" s="69">
        <v>0.0</v>
      </c>
      <c r="Q441" s="69">
        <v>0.0</v>
      </c>
      <c r="R441" s="72">
        <f t="shared" si="46"/>
        <v>0</v>
      </c>
      <c r="S441" s="76"/>
      <c r="T441" s="76"/>
      <c r="U441" s="69" t="s">
        <v>761</v>
      </c>
      <c r="V441" s="69" t="s">
        <v>888</v>
      </c>
      <c r="W441" s="69" t="s">
        <v>1255</v>
      </c>
      <c r="X441" s="73">
        <f t="shared" si="40"/>
        <v>4.766450733</v>
      </c>
      <c r="Y441" s="73">
        <f>IF(K441="","",IF(THAM_SO!$B$7="Ưu tiên tỷ lệ trực tuyến thấp",(1-M441)*100,M441*100))</f>
        <v>0</v>
      </c>
      <c r="Z441" s="73">
        <f t="shared" si="41"/>
        <v>0</v>
      </c>
      <c r="AA441" s="73">
        <f t="shared" si="42"/>
        <v>0</v>
      </c>
      <c r="AB441" s="73">
        <f t="shared" si="43"/>
        <v>0</v>
      </c>
      <c r="AC441" s="73">
        <f>IF(K441="","",X441*THAM_SO!$B$2+Y441*THAM_SO!$B$3+Z441*THAM_SO!$B$4+AA441*THAM_SO!$B$5+AB441*THAM_SO!$B$6)</f>
        <v>1.668257757</v>
      </c>
      <c r="AD441" s="75">
        <f t="shared" si="30"/>
        <v>380</v>
      </c>
      <c r="AE441" s="76"/>
      <c r="AF441" s="78"/>
      <c r="AG441" s="78"/>
      <c r="AH441" s="78"/>
      <c r="AI441" s="78"/>
      <c r="AJ441" s="78"/>
      <c r="AK441" s="78"/>
      <c r="AL441" s="78"/>
    </row>
    <row r="442" ht="13.5" customHeight="1">
      <c r="A442" s="20">
        <v>438.0</v>
      </c>
      <c r="B442" s="20" t="s">
        <v>63</v>
      </c>
      <c r="C442" s="20" t="s">
        <v>144</v>
      </c>
      <c r="D442" s="67">
        <v>3.0</v>
      </c>
      <c r="E442" s="68" t="s">
        <v>528</v>
      </c>
      <c r="F442" s="69" t="s">
        <v>351</v>
      </c>
      <c r="G442" s="69" t="s">
        <v>185</v>
      </c>
      <c r="H442" s="69" t="s">
        <v>63</v>
      </c>
      <c r="I442" s="69" t="s">
        <v>342</v>
      </c>
      <c r="J442" s="237" t="s">
        <v>1256</v>
      </c>
      <c r="K442" s="70">
        <v>464.0</v>
      </c>
      <c r="L442" s="70">
        <v>464.0</v>
      </c>
      <c r="M442" s="71">
        <f t="shared" si="44"/>
        <v>1</v>
      </c>
      <c r="N442" s="70">
        <v>0.0</v>
      </c>
      <c r="O442" s="72">
        <f t="shared" si="45"/>
        <v>0</v>
      </c>
      <c r="P442" s="69">
        <v>0.0</v>
      </c>
      <c r="Q442" s="69">
        <v>0.0</v>
      </c>
      <c r="R442" s="72">
        <f t="shared" si="46"/>
        <v>0</v>
      </c>
      <c r="S442" s="76"/>
      <c r="T442" s="76"/>
      <c r="U442" s="69" t="s">
        <v>1257</v>
      </c>
      <c r="V442" s="69" t="s">
        <v>888</v>
      </c>
      <c r="W442" s="69" t="s">
        <v>1255</v>
      </c>
      <c r="X442" s="73">
        <f t="shared" si="40"/>
        <v>3.163995909</v>
      </c>
      <c r="Y442" s="73">
        <f>IF(K442="","",IF(THAM_SO!$B$7="Ưu tiên tỷ lệ trực tuyến thấp",(1-M442)*100,M442*100))</f>
        <v>0</v>
      </c>
      <c r="Z442" s="73">
        <f t="shared" si="41"/>
        <v>0</v>
      </c>
      <c r="AA442" s="73">
        <f t="shared" si="42"/>
        <v>0</v>
      </c>
      <c r="AB442" s="73">
        <f t="shared" si="43"/>
        <v>0</v>
      </c>
      <c r="AC442" s="73">
        <f>IF(K442="","",X442*THAM_SO!$B$2+Y442*THAM_SO!$B$3+Z442*THAM_SO!$B$4+AA442*THAM_SO!$B$5+AB442*THAM_SO!$B$6)</f>
        <v>1.107398568</v>
      </c>
      <c r="AD442" s="75">
        <f t="shared" si="30"/>
        <v>404</v>
      </c>
      <c r="AE442" s="76"/>
      <c r="AF442" s="78"/>
      <c r="AG442" s="78"/>
      <c r="AH442" s="78"/>
      <c r="AI442" s="78"/>
      <c r="AJ442" s="78"/>
      <c r="AK442" s="78"/>
      <c r="AL442" s="78"/>
    </row>
    <row r="443" ht="13.5" customHeight="1">
      <c r="A443" s="20">
        <v>439.0</v>
      </c>
      <c r="B443" s="20" t="s">
        <v>63</v>
      </c>
      <c r="C443" s="20" t="s">
        <v>144</v>
      </c>
      <c r="D443" s="67">
        <v>4.0</v>
      </c>
      <c r="E443" s="68" t="s">
        <v>529</v>
      </c>
      <c r="F443" s="69" t="s">
        <v>353</v>
      </c>
      <c r="G443" s="69" t="s">
        <v>185</v>
      </c>
      <c r="H443" s="69" t="s">
        <v>63</v>
      </c>
      <c r="I443" s="69" t="s">
        <v>342</v>
      </c>
      <c r="J443" s="237" t="s">
        <v>1258</v>
      </c>
      <c r="K443" s="70">
        <v>314.0</v>
      </c>
      <c r="L443" s="70">
        <v>314.0</v>
      </c>
      <c r="M443" s="71">
        <f t="shared" si="44"/>
        <v>1</v>
      </c>
      <c r="N443" s="70">
        <v>0.0</v>
      </c>
      <c r="O443" s="72">
        <f t="shared" si="45"/>
        <v>0</v>
      </c>
      <c r="P443" s="69">
        <v>0.0</v>
      </c>
      <c r="Q443" s="69">
        <v>0.0</v>
      </c>
      <c r="R443" s="72">
        <f t="shared" si="46"/>
        <v>0</v>
      </c>
      <c r="S443" s="76"/>
      <c r="T443" s="76"/>
      <c r="U443" s="69" t="s">
        <v>761</v>
      </c>
      <c r="V443" s="69" t="s">
        <v>888</v>
      </c>
      <c r="W443" s="69" t="s">
        <v>1259</v>
      </c>
      <c r="X443" s="73">
        <f t="shared" si="40"/>
        <v>2.141152404</v>
      </c>
      <c r="Y443" s="73">
        <f>IF(K443="","",IF(THAM_SO!$B$7="Ưu tiên tỷ lệ trực tuyến thấp",(1-M443)*100,M443*100))</f>
        <v>0</v>
      </c>
      <c r="Z443" s="73">
        <f t="shared" si="41"/>
        <v>0</v>
      </c>
      <c r="AA443" s="73">
        <f t="shared" si="42"/>
        <v>0</v>
      </c>
      <c r="AB443" s="73">
        <f t="shared" si="43"/>
        <v>0</v>
      </c>
      <c r="AC443" s="73">
        <f>IF(K443="","",X443*THAM_SO!$B$2+Y443*THAM_SO!$B$3+Z443*THAM_SO!$B$4+AA443*THAM_SO!$B$5+AB443*THAM_SO!$B$6)</f>
        <v>0.7494033413</v>
      </c>
      <c r="AD443" s="75">
        <f t="shared" si="30"/>
        <v>429</v>
      </c>
      <c r="AE443" s="76"/>
      <c r="AF443" s="78"/>
      <c r="AG443" s="78"/>
      <c r="AH443" s="78"/>
      <c r="AI443" s="78"/>
      <c r="AJ443" s="78"/>
      <c r="AK443" s="78"/>
      <c r="AL443" s="78"/>
    </row>
    <row r="444" ht="13.5" customHeight="1">
      <c r="A444" s="20">
        <v>440.0</v>
      </c>
      <c r="B444" s="20" t="s">
        <v>63</v>
      </c>
      <c r="C444" s="20" t="s">
        <v>144</v>
      </c>
      <c r="D444" s="67">
        <v>5.0</v>
      </c>
      <c r="E444" s="616" t="s">
        <v>816</v>
      </c>
      <c r="F444" s="443" t="s">
        <v>242</v>
      </c>
      <c r="G444" s="69" t="s">
        <v>243</v>
      </c>
      <c r="H444" s="69" t="s">
        <v>63</v>
      </c>
      <c r="I444" s="69" t="s">
        <v>342</v>
      </c>
      <c r="J444" s="237" t="s">
        <v>1260</v>
      </c>
      <c r="K444" s="70">
        <v>618.0</v>
      </c>
      <c r="L444" s="70">
        <v>618.0</v>
      </c>
      <c r="M444" s="71">
        <f t="shared" si="44"/>
        <v>1</v>
      </c>
      <c r="N444" s="70">
        <v>0.0</v>
      </c>
      <c r="O444" s="72">
        <f t="shared" si="45"/>
        <v>0</v>
      </c>
      <c r="P444" s="69">
        <v>0.0</v>
      </c>
      <c r="Q444" s="69">
        <v>0.0</v>
      </c>
      <c r="R444" s="72">
        <f t="shared" si="46"/>
        <v>0</v>
      </c>
      <c r="S444" s="76"/>
      <c r="T444" s="76"/>
      <c r="U444" s="69" t="s">
        <v>761</v>
      </c>
      <c r="V444" s="69" t="s">
        <v>888</v>
      </c>
      <c r="W444" s="69" t="s">
        <v>1261</v>
      </c>
      <c r="X444" s="73">
        <f t="shared" si="40"/>
        <v>4.21411524</v>
      </c>
      <c r="Y444" s="73">
        <f>IF(K444="","",IF(THAM_SO!$B$7="Ưu tiên tỷ lệ trực tuyến thấp",(1-M444)*100,M444*100))</f>
        <v>0</v>
      </c>
      <c r="Z444" s="73">
        <f t="shared" si="41"/>
        <v>0</v>
      </c>
      <c r="AA444" s="73">
        <f t="shared" si="42"/>
        <v>0</v>
      </c>
      <c r="AB444" s="73">
        <f t="shared" si="43"/>
        <v>0</v>
      </c>
      <c r="AC444" s="73">
        <f>IF(K444="","",X444*THAM_SO!$B$2+Y444*THAM_SO!$B$3+Z444*THAM_SO!$B$4+AA444*THAM_SO!$B$5+AB444*THAM_SO!$B$6)</f>
        <v>1.474940334</v>
      </c>
      <c r="AD444" s="75">
        <f t="shared" si="30"/>
        <v>386</v>
      </c>
      <c r="AE444" s="76"/>
      <c r="AF444" s="78"/>
      <c r="AG444" s="78"/>
      <c r="AH444" s="78"/>
      <c r="AI444" s="78"/>
      <c r="AJ444" s="78"/>
      <c r="AK444" s="78"/>
      <c r="AL444" s="78"/>
    </row>
    <row r="445" ht="13.5" customHeight="1">
      <c r="A445" s="20">
        <v>436.0</v>
      </c>
      <c r="B445" s="20" t="s">
        <v>63</v>
      </c>
      <c r="C445" s="20" t="s">
        <v>144</v>
      </c>
      <c r="D445" s="67">
        <v>1.0</v>
      </c>
      <c r="E445" s="68" t="s">
        <v>513</v>
      </c>
      <c r="F445" s="69" t="s">
        <v>650</v>
      </c>
      <c r="G445" s="69" t="s">
        <v>185</v>
      </c>
      <c r="H445" s="69" t="s">
        <v>63</v>
      </c>
      <c r="I445" s="69" t="s">
        <v>342</v>
      </c>
      <c r="J445" s="237" t="s">
        <v>1262</v>
      </c>
      <c r="K445" s="70">
        <v>534.0</v>
      </c>
      <c r="L445" s="70">
        <v>534.0</v>
      </c>
      <c r="M445" s="71">
        <f t="shared" si="44"/>
        <v>1</v>
      </c>
      <c r="N445" s="70">
        <v>0.0</v>
      </c>
      <c r="O445" s="72">
        <f t="shared" si="45"/>
        <v>0</v>
      </c>
      <c r="P445" s="69">
        <v>0.0</v>
      </c>
      <c r="Q445" s="69">
        <v>0.0</v>
      </c>
      <c r="R445" s="72">
        <f t="shared" si="46"/>
        <v>0</v>
      </c>
      <c r="S445" s="76"/>
      <c r="T445" s="76"/>
      <c r="U445" s="69" t="s">
        <v>761</v>
      </c>
      <c r="V445" s="69" t="s">
        <v>888</v>
      </c>
      <c r="W445" s="69" t="s">
        <v>1263</v>
      </c>
      <c r="X445" s="73">
        <f t="shared" si="40"/>
        <v>3.641322878</v>
      </c>
      <c r="Y445" s="73">
        <f>IF(K445="","",IF(THAM_SO!$B$7="Ưu tiên tỷ lệ trực tuyến thấp",(1-M445)*100,M445*100))</f>
        <v>0</v>
      </c>
      <c r="Z445" s="73">
        <f t="shared" si="41"/>
        <v>0</v>
      </c>
      <c r="AA445" s="73">
        <f t="shared" si="42"/>
        <v>0</v>
      </c>
      <c r="AB445" s="73">
        <f t="shared" si="43"/>
        <v>0</v>
      </c>
      <c r="AC445" s="73">
        <f>IF(K445="","",X445*THAM_SO!$B$2+Y445*THAM_SO!$B$3+Z445*THAM_SO!$B$4+AA445*THAM_SO!$B$5+AB445*THAM_SO!$B$6)</f>
        <v>1.274463007</v>
      </c>
      <c r="AD445" s="75">
        <f t="shared" si="30"/>
        <v>396</v>
      </c>
      <c r="AE445" s="76"/>
      <c r="AF445" s="78"/>
      <c r="AG445" s="78"/>
      <c r="AH445" s="78"/>
      <c r="AI445" s="78"/>
      <c r="AJ445" s="78"/>
      <c r="AK445" s="78"/>
      <c r="AL445" s="78"/>
    </row>
    <row r="446" ht="13.5" customHeight="1">
      <c r="A446" s="20">
        <v>441.0</v>
      </c>
      <c r="B446" s="20" t="s">
        <v>63</v>
      </c>
      <c r="C446" s="20" t="s">
        <v>145</v>
      </c>
      <c r="D446" s="67">
        <v>1.0</v>
      </c>
      <c r="E446" s="68" t="s">
        <v>513</v>
      </c>
      <c r="F446" s="69" t="s">
        <v>650</v>
      </c>
      <c r="G446" s="69" t="s">
        <v>185</v>
      </c>
      <c r="H446" s="69" t="s">
        <v>63</v>
      </c>
      <c r="I446" s="69" t="s">
        <v>342</v>
      </c>
      <c r="J446" s="237" t="s">
        <v>1264</v>
      </c>
      <c r="K446" s="70">
        <v>1990.0</v>
      </c>
      <c r="L446" s="70">
        <v>1990.0</v>
      </c>
      <c r="M446" s="71">
        <f t="shared" si="44"/>
        <v>1</v>
      </c>
      <c r="N446" s="81"/>
      <c r="O446" s="72">
        <f t="shared" si="45"/>
        <v>0</v>
      </c>
      <c r="P446" s="76"/>
      <c r="Q446" s="76"/>
      <c r="R446" s="72">
        <f t="shared" si="46"/>
        <v>0</v>
      </c>
      <c r="S446" s="76"/>
      <c r="T446" s="76"/>
      <c r="U446" s="76"/>
      <c r="V446" s="76"/>
      <c r="W446" s="76"/>
      <c r="X446" s="73">
        <f t="shared" si="40"/>
        <v>13.56972383</v>
      </c>
      <c r="Y446" s="73">
        <f>IF(K446="","",IF(THAM_SO!$B$7="Ưu tiên tỷ lệ trực tuyến thấp",(1-M446)*100,M446*100))</f>
        <v>0</v>
      </c>
      <c r="Z446" s="73">
        <f t="shared" si="41"/>
        <v>0</v>
      </c>
      <c r="AA446" s="73">
        <f t="shared" si="42"/>
        <v>0</v>
      </c>
      <c r="AB446" s="73">
        <f t="shared" si="43"/>
        <v>0</v>
      </c>
      <c r="AC446" s="73">
        <f>IF(K446="","",X446*THAM_SO!$B$2+Y446*THAM_SO!$B$3+Z446*THAM_SO!$B$4+AA446*THAM_SO!$B$5+AB446*THAM_SO!$B$6)</f>
        <v>4.749403341</v>
      </c>
      <c r="AD446" s="75">
        <f t="shared" si="30"/>
        <v>262</v>
      </c>
      <c r="AE446" s="76"/>
      <c r="AF446" s="78"/>
      <c r="AG446" s="78"/>
      <c r="AH446" s="78"/>
      <c r="AI446" s="78"/>
      <c r="AJ446" s="78"/>
      <c r="AK446" s="78"/>
      <c r="AL446" s="78"/>
    </row>
    <row r="447" ht="13.5" customHeight="1">
      <c r="A447" s="20">
        <v>442.0</v>
      </c>
      <c r="B447" s="20" t="s">
        <v>63</v>
      </c>
      <c r="C447" s="20" t="s">
        <v>145</v>
      </c>
      <c r="D447" s="67">
        <v>2.0</v>
      </c>
      <c r="E447" s="68" t="s">
        <v>747</v>
      </c>
      <c r="F447" s="69" t="s">
        <v>1248</v>
      </c>
      <c r="G447" s="69" t="s">
        <v>185</v>
      </c>
      <c r="H447" s="69" t="s">
        <v>63</v>
      </c>
      <c r="I447" s="69" t="s">
        <v>342</v>
      </c>
      <c r="J447" s="237" t="s">
        <v>1265</v>
      </c>
      <c r="K447" s="70">
        <v>391.0</v>
      </c>
      <c r="L447" s="70">
        <v>391.0</v>
      </c>
      <c r="M447" s="71">
        <f t="shared" si="44"/>
        <v>1</v>
      </c>
      <c r="N447" s="81"/>
      <c r="O447" s="72">
        <f t="shared" si="45"/>
        <v>0</v>
      </c>
      <c r="P447" s="76"/>
      <c r="Q447" s="76"/>
      <c r="R447" s="72">
        <f t="shared" si="46"/>
        <v>0</v>
      </c>
      <c r="S447" s="76"/>
      <c r="T447" s="76"/>
      <c r="U447" s="76"/>
      <c r="V447" s="76"/>
      <c r="W447" s="76"/>
      <c r="X447" s="73">
        <f t="shared" si="40"/>
        <v>2.66621207</v>
      </c>
      <c r="Y447" s="73">
        <f>IF(K447="","",IF(THAM_SO!$B$7="Ưu tiên tỷ lệ trực tuyến thấp",(1-M447)*100,M447*100))</f>
        <v>0</v>
      </c>
      <c r="Z447" s="73">
        <f t="shared" si="41"/>
        <v>0</v>
      </c>
      <c r="AA447" s="73">
        <f t="shared" si="42"/>
        <v>0</v>
      </c>
      <c r="AB447" s="73">
        <f t="shared" si="43"/>
        <v>0</v>
      </c>
      <c r="AC447" s="73">
        <f>IF(K447="","",X447*THAM_SO!$B$2+Y447*THAM_SO!$B$3+Z447*THAM_SO!$B$4+AA447*THAM_SO!$B$5+AB447*THAM_SO!$B$6)</f>
        <v>0.9331742243</v>
      </c>
      <c r="AD447" s="75">
        <f t="shared" si="30"/>
        <v>411</v>
      </c>
      <c r="AE447" s="76"/>
      <c r="AF447" s="78"/>
      <c r="AG447" s="78"/>
      <c r="AH447" s="78"/>
      <c r="AI447" s="78"/>
      <c r="AJ447" s="78"/>
      <c r="AK447" s="78"/>
      <c r="AL447" s="78"/>
    </row>
    <row r="448" ht="13.5" customHeight="1">
      <c r="A448" s="20">
        <v>443.0</v>
      </c>
      <c r="B448" s="20" t="s">
        <v>63</v>
      </c>
      <c r="C448" s="20" t="s">
        <v>145</v>
      </c>
      <c r="D448" s="67">
        <v>3.0</v>
      </c>
      <c r="E448" s="68" t="s">
        <v>512</v>
      </c>
      <c r="F448" s="20" t="s">
        <v>331</v>
      </c>
      <c r="G448" s="69" t="s">
        <v>243</v>
      </c>
      <c r="H448" s="69" t="s">
        <v>63</v>
      </c>
      <c r="I448" s="69" t="s">
        <v>342</v>
      </c>
      <c r="J448" s="237" t="s">
        <v>1266</v>
      </c>
      <c r="K448" s="70">
        <v>1733.0</v>
      </c>
      <c r="L448" s="70">
        <v>1733.0</v>
      </c>
      <c r="M448" s="71">
        <f t="shared" si="44"/>
        <v>1</v>
      </c>
      <c r="N448" s="81"/>
      <c r="O448" s="72">
        <f t="shared" si="45"/>
        <v>0</v>
      </c>
      <c r="P448" s="76"/>
      <c r="Q448" s="76"/>
      <c r="R448" s="72">
        <f t="shared" si="46"/>
        <v>0</v>
      </c>
      <c r="S448" s="76"/>
      <c r="T448" s="76"/>
      <c r="U448" s="76"/>
      <c r="V448" s="76"/>
      <c r="W448" s="76"/>
      <c r="X448" s="73">
        <f t="shared" si="40"/>
        <v>11.81725196</v>
      </c>
      <c r="Y448" s="73">
        <f>IF(K448="","",IF(THAM_SO!$B$7="Ưu tiên tỷ lệ trực tuyến thấp",(1-M448)*100,M448*100))</f>
        <v>0</v>
      </c>
      <c r="Z448" s="73">
        <f t="shared" si="41"/>
        <v>0</v>
      </c>
      <c r="AA448" s="73">
        <f t="shared" si="42"/>
        <v>0</v>
      </c>
      <c r="AB448" s="73">
        <f t="shared" si="43"/>
        <v>0</v>
      </c>
      <c r="AC448" s="73">
        <f>IF(K448="","",X448*THAM_SO!$B$2+Y448*THAM_SO!$B$3+Z448*THAM_SO!$B$4+AA448*THAM_SO!$B$5+AB448*THAM_SO!$B$6)</f>
        <v>4.136038186</v>
      </c>
      <c r="AD448" s="75">
        <f t="shared" si="30"/>
        <v>280</v>
      </c>
      <c r="AE448" s="76"/>
      <c r="AF448" s="78"/>
      <c r="AG448" s="78"/>
      <c r="AH448" s="78"/>
      <c r="AI448" s="78"/>
      <c r="AJ448" s="78"/>
      <c r="AK448" s="78"/>
      <c r="AL448" s="78"/>
    </row>
    <row r="449" ht="13.5" customHeight="1">
      <c r="A449" s="20">
        <v>444.0</v>
      </c>
      <c r="B449" s="20" t="s">
        <v>63</v>
      </c>
      <c r="C449" s="20" t="s">
        <v>145</v>
      </c>
      <c r="D449" s="67">
        <v>4.0</v>
      </c>
      <c r="E449" s="68" t="s">
        <v>528</v>
      </c>
      <c r="F449" s="69" t="s">
        <v>351</v>
      </c>
      <c r="G449" s="69" t="s">
        <v>185</v>
      </c>
      <c r="H449" s="69" t="s">
        <v>63</v>
      </c>
      <c r="I449" s="69" t="s">
        <v>342</v>
      </c>
      <c r="J449" s="237" t="s">
        <v>1267</v>
      </c>
      <c r="K449" s="70">
        <v>398.0</v>
      </c>
      <c r="L449" s="70">
        <v>398.0</v>
      </c>
      <c r="M449" s="71">
        <f t="shared" si="44"/>
        <v>1</v>
      </c>
      <c r="N449" s="81"/>
      <c r="O449" s="72">
        <f t="shared" si="45"/>
        <v>0</v>
      </c>
      <c r="P449" s="76"/>
      <c r="Q449" s="76"/>
      <c r="R449" s="72">
        <f t="shared" si="46"/>
        <v>0</v>
      </c>
      <c r="S449" s="76"/>
      <c r="T449" s="76"/>
      <c r="U449" s="76"/>
      <c r="V449" s="76"/>
      <c r="W449" s="76"/>
      <c r="X449" s="73">
        <f t="shared" si="40"/>
        <v>2.713944766</v>
      </c>
      <c r="Y449" s="73">
        <f>IF(K449="","",IF(THAM_SO!$B$7="Ưu tiên tỷ lệ trực tuyến thấp",(1-M449)*100,M449*100))</f>
        <v>0</v>
      </c>
      <c r="Z449" s="73">
        <f t="shared" si="41"/>
        <v>0</v>
      </c>
      <c r="AA449" s="73">
        <f t="shared" si="42"/>
        <v>0</v>
      </c>
      <c r="AB449" s="73">
        <f t="shared" si="43"/>
        <v>0</v>
      </c>
      <c r="AC449" s="73">
        <f>IF(K449="","",X449*THAM_SO!$B$2+Y449*THAM_SO!$B$3+Z449*THAM_SO!$B$4+AA449*THAM_SO!$B$5+AB449*THAM_SO!$B$6)</f>
        <v>0.9498806683</v>
      </c>
      <c r="AD449" s="75">
        <f t="shared" si="30"/>
        <v>409</v>
      </c>
      <c r="AE449" s="76"/>
      <c r="AF449" s="78"/>
      <c r="AG449" s="78"/>
      <c r="AH449" s="78"/>
      <c r="AI449" s="78"/>
      <c r="AJ449" s="78"/>
      <c r="AK449" s="78"/>
      <c r="AL449" s="78"/>
    </row>
    <row r="450" ht="13.5" customHeight="1">
      <c r="A450" s="20">
        <v>445.0</v>
      </c>
      <c r="B450" s="20" t="s">
        <v>63</v>
      </c>
      <c r="C450" s="20" t="s">
        <v>145</v>
      </c>
      <c r="D450" s="67">
        <v>5.0</v>
      </c>
      <c r="E450" s="68" t="s">
        <v>529</v>
      </c>
      <c r="F450" s="69" t="s">
        <v>353</v>
      </c>
      <c r="G450" s="69" t="s">
        <v>185</v>
      </c>
      <c r="H450" s="69" t="s">
        <v>63</v>
      </c>
      <c r="I450" s="69" t="s">
        <v>342</v>
      </c>
      <c r="J450" s="237" t="s">
        <v>1268</v>
      </c>
      <c r="K450" s="70">
        <v>286.0</v>
      </c>
      <c r="L450" s="70">
        <v>286.0</v>
      </c>
      <c r="M450" s="71">
        <f t="shared" si="44"/>
        <v>1</v>
      </c>
      <c r="N450" s="81"/>
      <c r="O450" s="72">
        <f t="shared" si="45"/>
        <v>0</v>
      </c>
      <c r="P450" s="76"/>
      <c r="Q450" s="76"/>
      <c r="R450" s="72">
        <f t="shared" si="46"/>
        <v>0</v>
      </c>
      <c r="S450" s="76"/>
      <c r="T450" s="76"/>
      <c r="U450" s="76"/>
      <c r="V450" s="76"/>
      <c r="W450" s="76"/>
      <c r="X450" s="73">
        <f t="shared" si="40"/>
        <v>1.950221616</v>
      </c>
      <c r="Y450" s="73">
        <f>IF(K450="","",IF(THAM_SO!$B$7="Ưu tiên tỷ lệ trực tuyến thấp",(1-M450)*100,M450*100))</f>
        <v>0</v>
      </c>
      <c r="Z450" s="73">
        <f t="shared" si="41"/>
        <v>0</v>
      </c>
      <c r="AA450" s="73">
        <f t="shared" si="42"/>
        <v>0</v>
      </c>
      <c r="AB450" s="73">
        <f t="shared" si="43"/>
        <v>0</v>
      </c>
      <c r="AC450" s="85">
        <v>1.3</v>
      </c>
      <c r="AD450" s="75">
        <f t="shared" si="30"/>
        <v>395</v>
      </c>
      <c r="AE450" s="76"/>
      <c r="AF450" s="78"/>
      <c r="AG450" s="78"/>
      <c r="AH450" s="78"/>
      <c r="AI450" s="78"/>
      <c r="AJ450" s="78"/>
      <c r="AK450" s="78"/>
      <c r="AL450" s="78"/>
    </row>
    <row r="451" ht="13.5" customHeight="1">
      <c r="A451" s="20">
        <v>446.0</v>
      </c>
      <c r="B451" s="20" t="s">
        <v>63</v>
      </c>
      <c r="C451" s="20" t="s">
        <v>146</v>
      </c>
      <c r="D451" s="67">
        <v>1.0</v>
      </c>
      <c r="E451" s="68" t="s">
        <v>513</v>
      </c>
      <c r="F451" s="69" t="s">
        <v>650</v>
      </c>
      <c r="G451" s="69" t="s">
        <v>185</v>
      </c>
      <c r="H451" s="69" t="s">
        <v>63</v>
      </c>
      <c r="I451" s="69" t="s">
        <v>342</v>
      </c>
      <c r="J451" s="237" t="s">
        <v>1269</v>
      </c>
      <c r="K451" s="70">
        <v>2928.0</v>
      </c>
      <c r="L451" s="70">
        <v>2928.0</v>
      </c>
      <c r="M451" s="71">
        <f t="shared" si="44"/>
        <v>1</v>
      </c>
      <c r="N451" s="70">
        <v>6.0</v>
      </c>
      <c r="O451" s="72">
        <f t="shared" si="45"/>
        <v>0.002049180328</v>
      </c>
      <c r="P451" s="69">
        <v>2.0</v>
      </c>
      <c r="Q451" s="69">
        <v>2.0</v>
      </c>
      <c r="R451" s="72">
        <f t="shared" si="46"/>
        <v>1</v>
      </c>
      <c r="S451" s="69" t="s">
        <v>545</v>
      </c>
      <c r="T451" s="69">
        <v>1.0</v>
      </c>
      <c r="U451" s="69" t="s">
        <v>1193</v>
      </c>
      <c r="V451" s="76"/>
      <c r="W451" s="76"/>
      <c r="X451" s="73">
        <f t="shared" si="40"/>
        <v>19.96590522</v>
      </c>
      <c r="Y451" s="73">
        <f>IF(K451="","",IF(THAM_SO!$B$7="Ưu tiên tỷ lệ trực tuyến thấp",(1-M451)*100,M451*100))</f>
        <v>0</v>
      </c>
      <c r="Z451" s="73">
        <f t="shared" si="41"/>
        <v>100</v>
      </c>
      <c r="AA451" s="73">
        <f t="shared" si="42"/>
        <v>0.2049180328</v>
      </c>
      <c r="AB451" s="73">
        <f t="shared" si="43"/>
        <v>20</v>
      </c>
      <c r="AC451" s="73">
        <f>IF(K451="","",X451*THAM_SO!$B$2+Y451*THAM_SO!$B$3+Z451*THAM_SO!$B$4+AA451*THAM_SO!$B$5+AB451*THAM_SO!$B$6)</f>
        <v>39.00855863</v>
      </c>
      <c r="AD451" s="75">
        <f t="shared" si="30"/>
        <v>16</v>
      </c>
      <c r="AE451" s="76"/>
      <c r="AF451" s="78"/>
      <c r="AG451" s="78"/>
      <c r="AH451" s="78"/>
      <c r="AI451" s="78"/>
      <c r="AJ451" s="78"/>
      <c r="AK451" s="78"/>
      <c r="AL451" s="78"/>
    </row>
    <row r="452" ht="13.5" customHeight="1">
      <c r="A452" s="20">
        <v>447.0</v>
      </c>
      <c r="B452" s="20" t="s">
        <v>63</v>
      </c>
      <c r="C452" s="20" t="s">
        <v>146</v>
      </c>
      <c r="D452" s="67">
        <v>2.0</v>
      </c>
      <c r="E452" s="617" t="s">
        <v>544</v>
      </c>
      <c r="F452" s="451" t="s">
        <v>443</v>
      </c>
      <c r="G452" s="69" t="s">
        <v>243</v>
      </c>
      <c r="H452" s="69" t="s">
        <v>63</v>
      </c>
      <c r="I452" s="69" t="s">
        <v>342</v>
      </c>
      <c r="J452" s="237" t="s">
        <v>1270</v>
      </c>
      <c r="K452" s="70">
        <v>1300.0</v>
      </c>
      <c r="L452" s="70">
        <v>1137.0</v>
      </c>
      <c r="M452" s="71">
        <f t="shared" si="44"/>
        <v>0.8746153846</v>
      </c>
      <c r="N452" s="70">
        <v>0.0</v>
      </c>
      <c r="O452" s="72">
        <f t="shared" si="45"/>
        <v>0</v>
      </c>
      <c r="P452" s="69">
        <v>1.0</v>
      </c>
      <c r="Q452" s="69">
        <v>0.0</v>
      </c>
      <c r="R452" s="72">
        <f t="shared" si="46"/>
        <v>0</v>
      </c>
      <c r="S452" s="69" t="s">
        <v>359</v>
      </c>
      <c r="T452" s="69">
        <v>0.0</v>
      </c>
      <c r="U452" s="76"/>
      <c r="V452" s="76"/>
      <c r="W452" s="76"/>
      <c r="X452" s="73">
        <f t="shared" si="40"/>
        <v>8.86464371</v>
      </c>
      <c r="Y452" s="73">
        <f>IF(K452="","",IF(THAM_SO!$B$7="Ưu tiên tỷ lệ trực tuyến thấp",(1-M452)*100,M452*100))</f>
        <v>12.53846154</v>
      </c>
      <c r="Z452" s="73">
        <f t="shared" si="41"/>
        <v>0</v>
      </c>
      <c r="AA452" s="73">
        <f t="shared" si="42"/>
        <v>0</v>
      </c>
      <c r="AB452" s="73">
        <f t="shared" si="43"/>
        <v>0</v>
      </c>
      <c r="AC452" s="73">
        <f>IF(K452="","",X452*THAM_SO!$B$2+Y452*THAM_SO!$B$3+Z452*THAM_SO!$B$4+AA452*THAM_SO!$B$5+AB452*THAM_SO!$B$6)</f>
        <v>4.983394529</v>
      </c>
      <c r="AD452" s="75">
        <f t="shared" si="30"/>
        <v>255</v>
      </c>
      <c r="AE452" s="76"/>
      <c r="AF452" s="78"/>
      <c r="AG452" s="78"/>
      <c r="AH452" s="78"/>
      <c r="AI452" s="78"/>
      <c r="AJ452" s="78"/>
      <c r="AK452" s="78"/>
      <c r="AL452" s="78"/>
    </row>
    <row r="453" ht="13.5" customHeight="1">
      <c r="A453" s="20">
        <v>448.0</v>
      </c>
      <c r="B453" s="20" t="s">
        <v>63</v>
      </c>
      <c r="C453" s="20" t="s">
        <v>146</v>
      </c>
      <c r="D453" s="67">
        <v>3.0</v>
      </c>
      <c r="E453" s="68" t="s">
        <v>528</v>
      </c>
      <c r="F453" s="69" t="s">
        <v>351</v>
      </c>
      <c r="G453" s="69" t="s">
        <v>185</v>
      </c>
      <c r="H453" s="69" t="s">
        <v>63</v>
      </c>
      <c r="I453" s="69" t="s">
        <v>342</v>
      </c>
      <c r="J453" s="237" t="s">
        <v>1271</v>
      </c>
      <c r="K453" s="70">
        <v>1293.0</v>
      </c>
      <c r="L453" s="70">
        <v>1293.0</v>
      </c>
      <c r="M453" s="71">
        <f t="shared" si="44"/>
        <v>1</v>
      </c>
      <c r="N453" s="70">
        <v>9.0</v>
      </c>
      <c r="O453" s="72">
        <f t="shared" si="45"/>
        <v>0.006960556845</v>
      </c>
      <c r="P453" s="69">
        <v>2.0</v>
      </c>
      <c r="Q453" s="69">
        <v>2.0</v>
      </c>
      <c r="R453" s="72">
        <f t="shared" si="46"/>
        <v>1</v>
      </c>
      <c r="S453" s="69" t="s">
        <v>545</v>
      </c>
      <c r="T453" s="69">
        <v>0.0</v>
      </c>
      <c r="U453" s="76"/>
      <c r="V453" s="76"/>
      <c r="W453" s="76"/>
      <c r="X453" s="73">
        <f t="shared" si="40"/>
        <v>8.816911013</v>
      </c>
      <c r="Y453" s="73">
        <f>IF(K453="","",IF(THAM_SO!$B$7="Ưu tiên tỷ lệ trực tuyến thấp",(1-M453)*100,M453*100))</f>
        <v>0</v>
      </c>
      <c r="Z453" s="73">
        <f t="shared" si="41"/>
        <v>100</v>
      </c>
      <c r="AA453" s="73">
        <f t="shared" si="42"/>
        <v>0.6960556845</v>
      </c>
      <c r="AB453" s="73">
        <f t="shared" si="43"/>
        <v>0</v>
      </c>
      <c r="AC453" s="73">
        <f>IF(K453="","",X453*THAM_SO!$B$2+Y453*THAM_SO!$B$3+Z453*THAM_SO!$B$4+AA453*THAM_SO!$B$5+AB453*THAM_SO!$B$6)</f>
        <v>33.15552442</v>
      </c>
      <c r="AD453" s="75">
        <f t="shared" si="30"/>
        <v>57</v>
      </c>
      <c r="AE453" s="76"/>
      <c r="AF453" s="78"/>
      <c r="AG453" s="78"/>
      <c r="AH453" s="78"/>
      <c r="AI453" s="78"/>
      <c r="AJ453" s="78"/>
      <c r="AK453" s="78"/>
      <c r="AL453" s="78"/>
    </row>
    <row r="454" ht="13.5" customHeight="1">
      <c r="A454" s="20">
        <v>449.0</v>
      </c>
      <c r="B454" s="20" t="s">
        <v>63</v>
      </c>
      <c r="C454" s="20" t="s">
        <v>146</v>
      </c>
      <c r="D454" s="67">
        <v>4.0</v>
      </c>
      <c r="E454" s="68" t="s">
        <v>819</v>
      </c>
      <c r="F454" s="69" t="s">
        <v>259</v>
      </c>
      <c r="G454" s="69" t="s">
        <v>462</v>
      </c>
      <c r="H454" s="69" t="s">
        <v>63</v>
      </c>
      <c r="I454" s="69" t="s">
        <v>342</v>
      </c>
      <c r="J454" s="237" t="s">
        <v>1272</v>
      </c>
      <c r="K454" s="70">
        <v>733.0</v>
      </c>
      <c r="L454" s="70">
        <v>733.0</v>
      </c>
      <c r="M454" s="71">
        <f t="shared" si="44"/>
        <v>1</v>
      </c>
      <c r="N454" s="70">
        <v>10.0</v>
      </c>
      <c r="O454" s="72">
        <f t="shared" si="45"/>
        <v>0.0136425648</v>
      </c>
      <c r="P454" s="69">
        <v>5.0</v>
      </c>
      <c r="Q454" s="69">
        <v>5.0</v>
      </c>
      <c r="R454" s="72">
        <f t="shared" si="46"/>
        <v>1</v>
      </c>
      <c r="S454" s="69" t="s">
        <v>545</v>
      </c>
      <c r="T454" s="69">
        <v>2.0</v>
      </c>
      <c r="U454" s="69" t="s">
        <v>1273</v>
      </c>
      <c r="V454" s="76"/>
      <c r="W454" s="76"/>
      <c r="X454" s="73">
        <f t="shared" si="40"/>
        <v>4.998295261</v>
      </c>
      <c r="Y454" s="73">
        <f>IF(K454="","",IF(THAM_SO!$B$7="Ưu tiên tỷ lệ trực tuyến thấp",(1-M454)*100,M454*100))</f>
        <v>0</v>
      </c>
      <c r="Z454" s="73">
        <f t="shared" si="41"/>
        <v>100</v>
      </c>
      <c r="AA454" s="73">
        <f t="shared" si="42"/>
        <v>1.36425648</v>
      </c>
      <c r="AB454" s="73">
        <f t="shared" si="43"/>
        <v>40</v>
      </c>
      <c r="AC454" s="73">
        <f>IF(K454="","",X454*THAM_SO!$B$2+Y454*THAM_SO!$B$3+Z454*THAM_SO!$B$4+AA454*THAM_SO!$B$5+AB454*THAM_SO!$B$6)</f>
        <v>35.88582899</v>
      </c>
      <c r="AD454" s="75">
        <f t="shared" si="30"/>
        <v>26</v>
      </c>
      <c r="AE454" s="76"/>
      <c r="AF454" s="78"/>
      <c r="AG454" s="78"/>
      <c r="AH454" s="78"/>
      <c r="AI454" s="78"/>
      <c r="AJ454" s="78"/>
      <c r="AK454" s="78"/>
      <c r="AL454" s="78"/>
    </row>
    <row r="455" ht="13.5" customHeight="1">
      <c r="A455" s="20">
        <v>450.0</v>
      </c>
      <c r="B455" s="20" t="s">
        <v>63</v>
      </c>
      <c r="C455" s="20" t="s">
        <v>146</v>
      </c>
      <c r="D455" s="67">
        <v>5.0</v>
      </c>
      <c r="E455" s="68" t="s">
        <v>529</v>
      </c>
      <c r="F455" s="69" t="s">
        <v>353</v>
      </c>
      <c r="G455" s="69" t="s">
        <v>185</v>
      </c>
      <c r="H455" s="69" t="s">
        <v>63</v>
      </c>
      <c r="I455" s="69" t="s">
        <v>342</v>
      </c>
      <c r="J455" s="237" t="s">
        <v>1274</v>
      </c>
      <c r="K455" s="70">
        <v>521.0</v>
      </c>
      <c r="L455" s="70">
        <v>521.0</v>
      </c>
      <c r="M455" s="71">
        <f t="shared" si="44"/>
        <v>1</v>
      </c>
      <c r="N455" s="70">
        <v>5.0</v>
      </c>
      <c r="O455" s="72">
        <f t="shared" si="45"/>
        <v>0.009596928983</v>
      </c>
      <c r="P455" s="69">
        <v>3.0</v>
      </c>
      <c r="Q455" s="69">
        <v>3.0</v>
      </c>
      <c r="R455" s="72">
        <f t="shared" si="46"/>
        <v>1</v>
      </c>
      <c r="S455" s="69" t="s">
        <v>545</v>
      </c>
      <c r="T455" s="69">
        <v>1.0</v>
      </c>
      <c r="U455" s="69" t="s">
        <v>1193</v>
      </c>
      <c r="V455" s="76"/>
      <c r="W455" s="76"/>
      <c r="X455" s="73">
        <f t="shared" si="40"/>
        <v>3.552676441</v>
      </c>
      <c r="Y455" s="73">
        <f>IF(K455="","",IF(THAM_SO!$B$7="Ưu tiên tỷ lệ trực tuyến thấp",(1-M455)*100,M455*100))</f>
        <v>0</v>
      </c>
      <c r="Z455" s="73">
        <f t="shared" si="41"/>
        <v>100</v>
      </c>
      <c r="AA455" s="73">
        <f t="shared" si="42"/>
        <v>0.9596928983</v>
      </c>
      <c r="AB455" s="73">
        <f t="shared" si="43"/>
        <v>20</v>
      </c>
      <c r="AC455" s="73">
        <f>IF(K455="","",X455*THAM_SO!$B$2+Y455*THAM_SO!$B$3+Z455*THAM_SO!$B$4+AA455*THAM_SO!$B$5+AB455*THAM_SO!$B$6)</f>
        <v>33.33940604</v>
      </c>
      <c r="AD455" s="75">
        <f t="shared" si="30"/>
        <v>53</v>
      </c>
      <c r="AE455" s="76"/>
      <c r="AF455" s="78"/>
      <c r="AG455" s="78"/>
      <c r="AH455" s="78"/>
      <c r="AI455" s="78"/>
      <c r="AJ455" s="78"/>
      <c r="AK455" s="78"/>
      <c r="AL455" s="78"/>
    </row>
    <row r="456" ht="13.5" customHeight="1">
      <c r="A456" s="618">
        <v>451.0</v>
      </c>
      <c r="B456" s="618" t="s">
        <v>63</v>
      </c>
      <c r="C456" s="618" t="s">
        <v>147</v>
      </c>
      <c r="D456" s="619">
        <v>1.0</v>
      </c>
      <c r="E456" s="620" t="s">
        <v>1275</v>
      </c>
      <c r="F456" s="621" t="s">
        <v>1276</v>
      </c>
      <c r="G456" s="538" t="s">
        <v>185</v>
      </c>
      <c r="H456" s="538" t="s">
        <v>63</v>
      </c>
      <c r="I456" s="538" t="s">
        <v>342</v>
      </c>
      <c r="J456" s="237" t="s">
        <v>1277</v>
      </c>
      <c r="K456" s="622">
        <v>392.0</v>
      </c>
      <c r="L456" s="622">
        <v>392.0</v>
      </c>
      <c r="M456" s="623">
        <f t="shared" si="44"/>
        <v>1</v>
      </c>
      <c r="N456" s="622">
        <v>0.0</v>
      </c>
      <c r="O456" s="624">
        <f t="shared" si="45"/>
        <v>0</v>
      </c>
      <c r="P456" s="538">
        <v>3.0</v>
      </c>
      <c r="Q456" s="538">
        <v>0.0</v>
      </c>
      <c r="R456" s="624">
        <f t="shared" si="46"/>
        <v>0</v>
      </c>
      <c r="S456" s="538" t="s">
        <v>545</v>
      </c>
      <c r="T456" s="538">
        <v>2.0</v>
      </c>
      <c r="U456" s="538" t="s">
        <v>1278</v>
      </c>
      <c r="V456" s="538" t="s">
        <v>1133</v>
      </c>
      <c r="W456" s="538" t="s">
        <v>1127</v>
      </c>
      <c r="X456" s="539">
        <f t="shared" si="40"/>
        <v>2.673031026</v>
      </c>
      <c r="Y456" s="539">
        <f>IF(K456="","",IF(THAM_SO!$B$7="Ưu tiên tỷ lệ trực tuyến thấp",(1-M456)*100,M456*100))</f>
        <v>0</v>
      </c>
      <c r="Z456" s="539">
        <f t="shared" si="41"/>
        <v>0</v>
      </c>
      <c r="AA456" s="539">
        <f t="shared" si="42"/>
        <v>0</v>
      </c>
      <c r="AB456" s="539">
        <f t="shared" si="43"/>
        <v>40</v>
      </c>
      <c r="AC456" s="539">
        <f>IF(K456="","",X456*THAM_SO!$B$2+Y456*THAM_SO!$B$3+Z456*THAM_SO!$B$4+AA456*THAM_SO!$B$5+AB456*THAM_SO!$B$6)</f>
        <v>4.935560859</v>
      </c>
      <c r="AD456" s="540">
        <f t="shared" si="30"/>
        <v>258</v>
      </c>
      <c r="AE456" s="540"/>
      <c r="AF456" s="618"/>
      <c r="AG456" s="618"/>
      <c r="AH456" s="618"/>
      <c r="AI456" s="618"/>
      <c r="AJ456" s="618"/>
      <c r="AK456" s="618"/>
      <c r="AL456" s="618"/>
    </row>
    <row r="457" ht="13.5" customHeight="1">
      <c r="A457" s="618">
        <v>452.0</v>
      </c>
      <c r="B457" s="618" t="s">
        <v>63</v>
      </c>
      <c r="C457" s="618" t="s">
        <v>147</v>
      </c>
      <c r="D457" s="619">
        <v>2.0</v>
      </c>
      <c r="E457" s="625" t="s">
        <v>544</v>
      </c>
      <c r="F457" s="621" t="s">
        <v>443</v>
      </c>
      <c r="G457" s="538" t="s">
        <v>243</v>
      </c>
      <c r="H457" s="538" t="s">
        <v>63</v>
      </c>
      <c r="I457" s="538" t="s">
        <v>1279</v>
      </c>
      <c r="J457" s="237" t="s">
        <v>1280</v>
      </c>
      <c r="K457" s="622">
        <v>1308.0</v>
      </c>
      <c r="L457" s="622">
        <v>1308.0</v>
      </c>
      <c r="M457" s="623">
        <f t="shared" si="44"/>
        <v>1</v>
      </c>
      <c r="N457" s="622">
        <v>0.0</v>
      </c>
      <c r="O457" s="624">
        <f t="shared" si="45"/>
        <v>0</v>
      </c>
      <c r="P457" s="538">
        <v>2.0</v>
      </c>
      <c r="Q457" s="538">
        <v>0.0</v>
      </c>
      <c r="R457" s="624">
        <f t="shared" si="46"/>
        <v>0</v>
      </c>
      <c r="S457" s="538" t="s">
        <v>545</v>
      </c>
      <c r="T457" s="538">
        <v>3.0</v>
      </c>
      <c r="U457" s="538" t="s">
        <v>1281</v>
      </c>
      <c r="V457" s="596" t="s">
        <v>888</v>
      </c>
      <c r="W457" s="538" t="s">
        <v>1282</v>
      </c>
      <c r="X457" s="539">
        <f t="shared" si="40"/>
        <v>8.919195363</v>
      </c>
      <c r="Y457" s="539">
        <f>IF(K457="","",IF(THAM_SO!$B$7="Ưu tiên tỷ lệ trực tuyến thấp",(1-M457)*100,M457*100))</f>
        <v>0</v>
      </c>
      <c r="Z457" s="539">
        <f t="shared" si="41"/>
        <v>0</v>
      </c>
      <c r="AA457" s="539">
        <f t="shared" si="42"/>
        <v>0</v>
      </c>
      <c r="AB457" s="539">
        <f t="shared" si="43"/>
        <v>60</v>
      </c>
      <c r="AC457" s="539">
        <f>IF(K457="","",X457*THAM_SO!$B$2+Y457*THAM_SO!$B$3+Z457*THAM_SO!$B$4+AA457*THAM_SO!$B$5+AB457*THAM_SO!$B$6)</f>
        <v>9.121718377</v>
      </c>
      <c r="AD457" s="540">
        <f t="shared" si="30"/>
        <v>192</v>
      </c>
      <c r="AE457" s="540"/>
      <c r="AF457" s="618"/>
      <c r="AG457" s="618"/>
      <c r="AH457" s="618"/>
      <c r="AI457" s="618"/>
      <c r="AJ457" s="618"/>
      <c r="AK457" s="618"/>
      <c r="AL457" s="618"/>
    </row>
    <row r="458" ht="13.5" customHeight="1">
      <c r="A458" s="618">
        <v>453.0</v>
      </c>
      <c r="B458" s="618" t="s">
        <v>63</v>
      </c>
      <c r="C458" s="618" t="s">
        <v>147</v>
      </c>
      <c r="D458" s="619">
        <v>3.0</v>
      </c>
      <c r="E458" s="620" t="s">
        <v>816</v>
      </c>
      <c r="F458" s="621" t="s">
        <v>242</v>
      </c>
      <c r="G458" s="538" t="s">
        <v>243</v>
      </c>
      <c r="H458" s="538" t="s">
        <v>63</v>
      </c>
      <c r="I458" s="538" t="s">
        <v>1283</v>
      </c>
      <c r="J458" s="237" t="s">
        <v>1284</v>
      </c>
      <c r="K458" s="622">
        <v>488.0</v>
      </c>
      <c r="L458" s="622">
        <v>488.0</v>
      </c>
      <c r="M458" s="623">
        <f t="shared" si="44"/>
        <v>1</v>
      </c>
      <c r="N458" s="622">
        <v>0.0</v>
      </c>
      <c r="O458" s="624">
        <f t="shared" si="45"/>
        <v>0</v>
      </c>
      <c r="P458" s="538">
        <v>2.0</v>
      </c>
      <c r="Q458" s="538">
        <v>0.0</v>
      </c>
      <c r="R458" s="624">
        <f t="shared" si="46"/>
        <v>0</v>
      </c>
      <c r="S458" s="538" t="s">
        <v>545</v>
      </c>
      <c r="T458" s="538">
        <v>3.0</v>
      </c>
      <c r="U458" s="538" t="s">
        <v>1281</v>
      </c>
      <c r="V458" s="596" t="s">
        <v>888</v>
      </c>
      <c r="W458" s="538" t="s">
        <v>1282</v>
      </c>
      <c r="X458" s="539">
        <f t="shared" si="40"/>
        <v>3.327650869</v>
      </c>
      <c r="Y458" s="539">
        <f>IF(K458="","",IF(THAM_SO!$B$7="Ưu tiên tỷ lệ trực tuyến thấp",(1-M458)*100,M458*100))</f>
        <v>0</v>
      </c>
      <c r="Z458" s="539">
        <f t="shared" si="41"/>
        <v>0</v>
      </c>
      <c r="AA458" s="539">
        <f t="shared" si="42"/>
        <v>0</v>
      </c>
      <c r="AB458" s="539">
        <f t="shared" si="43"/>
        <v>60</v>
      </c>
      <c r="AC458" s="539">
        <f>IF(K458="","",X458*THAM_SO!$B$2+Y458*THAM_SO!$B$3+Z458*THAM_SO!$B$4+AA458*THAM_SO!$B$5+AB458*THAM_SO!$B$6)</f>
        <v>7.164677804</v>
      </c>
      <c r="AD458" s="540">
        <f t="shared" si="30"/>
        <v>213</v>
      </c>
      <c r="AE458" s="540"/>
      <c r="AF458" s="618"/>
      <c r="AG458" s="618"/>
      <c r="AH458" s="618"/>
      <c r="AI458" s="618"/>
      <c r="AJ458" s="618"/>
      <c r="AK458" s="618"/>
      <c r="AL458" s="618"/>
    </row>
    <row r="459" ht="13.5" customHeight="1">
      <c r="A459" s="618">
        <v>454.0</v>
      </c>
      <c r="B459" s="618" t="s">
        <v>63</v>
      </c>
      <c r="C459" s="618" t="s">
        <v>147</v>
      </c>
      <c r="D459" s="619">
        <v>4.0</v>
      </c>
      <c r="E459" s="620" t="s">
        <v>646</v>
      </c>
      <c r="F459" s="621" t="s">
        <v>205</v>
      </c>
      <c r="G459" s="626" t="s">
        <v>206</v>
      </c>
      <c r="H459" s="538" t="s">
        <v>417</v>
      </c>
      <c r="I459" s="538" t="s">
        <v>1285</v>
      </c>
      <c r="J459" s="627" t="s">
        <v>1286</v>
      </c>
      <c r="K459" s="622">
        <v>384.0</v>
      </c>
      <c r="L459" s="622">
        <v>384.0</v>
      </c>
      <c r="M459" s="623">
        <f t="shared" si="44"/>
        <v>1</v>
      </c>
      <c r="N459" s="622">
        <v>0.0</v>
      </c>
      <c r="O459" s="624">
        <f t="shared" si="45"/>
        <v>0</v>
      </c>
      <c r="P459" s="538">
        <v>1.0</v>
      </c>
      <c r="Q459" s="538">
        <v>0.0</v>
      </c>
      <c r="R459" s="624">
        <f t="shared" si="46"/>
        <v>0</v>
      </c>
      <c r="S459" s="538" t="s">
        <v>545</v>
      </c>
      <c r="T459" s="538">
        <v>1.0</v>
      </c>
      <c r="U459" s="538" t="s">
        <v>1128</v>
      </c>
      <c r="V459" s="538" t="s">
        <v>1129</v>
      </c>
      <c r="W459" s="538" t="s">
        <v>1127</v>
      </c>
      <c r="X459" s="539">
        <f t="shared" si="40"/>
        <v>2.618479373</v>
      </c>
      <c r="Y459" s="539">
        <f>IF(K459="","",IF(THAM_SO!$B$7="Ưu tiên tỷ lệ trực tuyến thấp",(1-M459)*100,M459*100))</f>
        <v>0</v>
      </c>
      <c r="Z459" s="539">
        <f t="shared" si="41"/>
        <v>0</v>
      </c>
      <c r="AA459" s="539">
        <f t="shared" si="42"/>
        <v>0</v>
      </c>
      <c r="AB459" s="539">
        <f t="shared" si="43"/>
        <v>20</v>
      </c>
      <c r="AC459" s="539">
        <f>IF(K459="","",X459*THAM_SO!$B$2+Y459*THAM_SO!$B$3+Z459*THAM_SO!$B$4+AA459*THAM_SO!$B$5+AB459*THAM_SO!$B$6)</f>
        <v>2.91646778</v>
      </c>
      <c r="AD459" s="540">
        <f t="shared" si="30"/>
        <v>324</v>
      </c>
      <c r="AE459" s="540"/>
      <c r="AF459" s="618"/>
      <c r="AG459" s="618"/>
      <c r="AH459" s="618"/>
      <c r="AI459" s="618"/>
      <c r="AJ459" s="618"/>
      <c r="AK459" s="618"/>
      <c r="AL459" s="618"/>
    </row>
    <row r="460" ht="13.5" customHeight="1">
      <c r="A460" s="618">
        <v>455.0</v>
      </c>
      <c r="B460" s="618" t="s">
        <v>63</v>
      </c>
      <c r="C460" s="618" t="s">
        <v>147</v>
      </c>
      <c r="D460" s="619">
        <v>5.0</v>
      </c>
      <c r="E460" s="628" t="s">
        <v>528</v>
      </c>
      <c r="F460" s="538" t="s">
        <v>351</v>
      </c>
      <c r="G460" s="538" t="s">
        <v>185</v>
      </c>
      <c r="H460" s="538" t="s">
        <v>63</v>
      </c>
      <c r="I460" s="538" t="s">
        <v>1287</v>
      </c>
      <c r="J460" s="237" t="s">
        <v>1288</v>
      </c>
      <c r="K460" s="622">
        <v>845.0</v>
      </c>
      <c r="L460" s="622">
        <v>845.0</v>
      </c>
      <c r="M460" s="623">
        <f t="shared" si="44"/>
        <v>1</v>
      </c>
      <c r="N460" s="622">
        <v>0.0</v>
      </c>
      <c r="O460" s="624">
        <f t="shared" si="45"/>
        <v>0</v>
      </c>
      <c r="P460" s="538">
        <v>2.0</v>
      </c>
      <c r="Q460" s="538">
        <v>0.0</v>
      </c>
      <c r="R460" s="624">
        <f t="shared" si="46"/>
        <v>0</v>
      </c>
      <c r="S460" s="538" t="s">
        <v>545</v>
      </c>
      <c r="T460" s="538">
        <v>0.0</v>
      </c>
      <c r="U460" s="538" t="s">
        <v>1289</v>
      </c>
      <c r="V460" s="538" t="s">
        <v>1290</v>
      </c>
      <c r="W460" s="538" t="s">
        <v>1291</v>
      </c>
      <c r="X460" s="539">
        <f t="shared" si="40"/>
        <v>5.762018411</v>
      </c>
      <c r="Y460" s="539">
        <f>IF(K460="","",IF(THAM_SO!$B$7="Ưu tiên tỷ lệ trực tuyến thấp",(1-M460)*100,M460*100))</f>
        <v>0</v>
      </c>
      <c r="Z460" s="539">
        <f t="shared" si="41"/>
        <v>0</v>
      </c>
      <c r="AA460" s="539">
        <f t="shared" si="42"/>
        <v>0</v>
      </c>
      <c r="AB460" s="539">
        <f t="shared" si="43"/>
        <v>0</v>
      </c>
      <c r="AC460" s="539">
        <f>IF(K460="","",X460*THAM_SO!$B$2+Y460*THAM_SO!$B$3+Z460*THAM_SO!$B$4+AA460*THAM_SO!$B$5+AB460*THAM_SO!$B$6)</f>
        <v>2.016706444</v>
      </c>
      <c r="AD460" s="540">
        <f t="shared" si="30"/>
        <v>372</v>
      </c>
      <c r="AE460" s="540"/>
      <c r="AF460" s="618"/>
      <c r="AG460" s="618"/>
      <c r="AH460" s="618"/>
      <c r="AI460" s="618"/>
      <c r="AJ460" s="618"/>
      <c r="AK460" s="618"/>
      <c r="AL460" s="618"/>
    </row>
    <row r="461" ht="13.5" customHeight="1">
      <c r="A461" s="20">
        <v>456.0</v>
      </c>
      <c r="B461" s="20" t="s">
        <v>63</v>
      </c>
      <c r="C461" s="20" t="s">
        <v>148</v>
      </c>
      <c r="D461" s="67">
        <v>1.0</v>
      </c>
      <c r="E461" s="80"/>
      <c r="F461" s="76"/>
      <c r="G461" s="76"/>
      <c r="H461" s="76"/>
      <c r="I461" s="76"/>
      <c r="J461" s="76"/>
      <c r="K461" s="81"/>
      <c r="L461" s="81"/>
      <c r="M461" s="71">
        <f t="shared" si="44"/>
        <v>0</v>
      </c>
      <c r="N461" s="81"/>
      <c r="O461" s="72">
        <f t="shared" si="45"/>
        <v>0</v>
      </c>
      <c r="P461" s="76"/>
      <c r="Q461" s="76"/>
      <c r="R461" s="72">
        <f t="shared" si="46"/>
        <v>0</v>
      </c>
      <c r="S461" s="76"/>
      <c r="T461" s="76"/>
      <c r="U461" s="76"/>
      <c r="V461" s="76"/>
      <c r="W461" s="76"/>
      <c r="X461" s="73" t="str">
        <f t="shared" si="40"/>
        <v/>
      </c>
      <c r="Y461" s="73" t="str">
        <f>IF(K461="","",IF(THAM_SO!$B$7="Ưu tiên tỷ lệ trực tuyến thấp",(1-M461)*100,M461*100))</f>
        <v/>
      </c>
      <c r="Z461" s="73" t="str">
        <f t="shared" si="41"/>
        <v/>
      </c>
      <c r="AA461" s="73" t="str">
        <f t="shared" si="42"/>
        <v/>
      </c>
      <c r="AB461" s="73" t="str">
        <f t="shared" si="43"/>
        <v/>
      </c>
      <c r="AC461" s="73" t="str">
        <f>IF(K461="","",X461*THAM_SO!$B$2+Y461*THAM_SO!$B$3+Z461*THAM_SO!$B$4+AA461*THAM_SO!$B$5+AB461*THAM_SO!$B$6)</f>
        <v/>
      </c>
      <c r="AD461" s="75" t="str">
        <f t="shared" si="30"/>
        <v/>
      </c>
      <c r="AE461" s="76"/>
      <c r="AF461" s="78"/>
      <c r="AG461" s="78"/>
      <c r="AH461" s="78"/>
      <c r="AI461" s="78"/>
      <c r="AJ461" s="78"/>
      <c r="AK461" s="78"/>
      <c r="AL461" s="78"/>
    </row>
    <row r="462" ht="13.5" customHeight="1">
      <c r="A462" s="20">
        <v>457.0</v>
      </c>
      <c r="B462" s="20" t="s">
        <v>63</v>
      </c>
      <c r="C462" s="20" t="s">
        <v>148</v>
      </c>
      <c r="D462" s="67">
        <v>2.0</v>
      </c>
      <c r="E462" s="80"/>
      <c r="F462" s="76"/>
      <c r="G462" s="76"/>
      <c r="H462" s="76"/>
      <c r="I462" s="76"/>
      <c r="J462" s="76"/>
      <c r="K462" s="81"/>
      <c r="L462" s="81"/>
      <c r="M462" s="71">
        <f t="shared" si="44"/>
        <v>0</v>
      </c>
      <c r="N462" s="81"/>
      <c r="O462" s="72">
        <f t="shared" si="45"/>
        <v>0</v>
      </c>
      <c r="P462" s="76"/>
      <c r="Q462" s="76"/>
      <c r="R462" s="72">
        <f t="shared" si="46"/>
        <v>0</v>
      </c>
      <c r="S462" s="76"/>
      <c r="T462" s="76"/>
      <c r="U462" s="76"/>
      <c r="V462" s="76"/>
      <c r="W462" s="76"/>
      <c r="X462" s="73" t="str">
        <f t="shared" si="40"/>
        <v/>
      </c>
      <c r="Y462" s="73" t="str">
        <f>IF(K462="","",IF(THAM_SO!$B$7="Ưu tiên tỷ lệ trực tuyến thấp",(1-M462)*100,M462*100))</f>
        <v/>
      </c>
      <c r="Z462" s="73" t="str">
        <f t="shared" si="41"/>
        <v/>
      </c>
      <c r="AA462" s="73" t="str">
        <f t="shared" si="42"/>
        <v/>
      </c>
      <c r="AB462" s="73" t="str">
        <f t="shared" si="43"/>
        <v/>
      </c>
      <c r="AC462" s="73" t="str">
        <f>IF(K462="","",X462*THAM_SO!$B$2+Y462*THAM_SO!$B$3+Z462*THAM_SO!$B$4+AA462*THAM_SO!$B$5+AB462*THAM_SO!$B$6)</f>
        <v/>
      </c>
      <c r="AD462" s="75" t="str">
        <f t="shared" si="30"/>
        <v/>
      </c>
      <c r="AE462" s="76"/>
      <c r="AF462" s="78"/>
      <c r="AG462" s="78"/>
      <c r="AH462" s="78"/>
      <c r="AI462" s="78"/>
      <c r="AJ462" s="78"/>
      <c r="AK462" s="78"/>
      <c r="AL462" s="78"/>
    </row>
    <row r="463" ht="13.5" customHeight="1">
      <c r="A463" s="20">
        <v>458.0</v>
      </c>
      <c r="B463" s="20" t="s">
        <v>63</v>
      </c>
      <c r="C463" s="20" t="s">
        <v>148</v>
      </c>
      <c r="D463" s="67">
        <v>3.0</v>
      </c>
      <c r="E463" s="80"/>
      <c r="F463" s="76"/>
      <c r="G463" s="76"/>
      <c r="H463" s="76"/>
      <c r="I463" s="76"/>
      <c r="J463" s="76"/>
      <c r="K463" s="81"/>
      <c r="L463" s="81"/>
      <c r="M463" s="71">
        <f t="shared" si="44"/>
        <v>0</v>
      </c>
      <c r="N463" s="81"/>
      <c r="O463" s="72">
        <f t="shared" si="45"/>
        <v>0</v>
      </c>
      <c r="P463" s="76"/>
      <c r="Q463" s="76"/>
      <c r="R463" s="72">
        <f t="shared" si="46"/>
        <v>0</v>
      </c>
      <c r="S463" s="76"/>
      <c r="T463" s="76"/>
      <c r="U463" s="76"/>
      <c r="V463" s="76"/>
      <c r="W463" s="76"/>
      <c r="X463" s="73" t="str">
        <f t="shared" si="40"/>
        <v/>
      </c>
      <c r="Y463" s="73" t="str">
        <f>IF(K463="","",IF(THAM_SO!$B$7="Ưu tiên tỷ lệ trực tuyến thấp",(1-M463)*100,M463*100))</f>
        <v/>
      </c>
      <c r="Z463" s="73" t="str">
        <f t="shared" si="41"/>
        <v/>
      </c>
      <c r="AA463" s="73" t="str">
        <f t="shared" si="42"/>
        <v/>
      </c>
      <c r="AB463" s="73" t="str">
        <f t="shared" si="43"/>
        <v/>
      </c>
      <c r="AC463" s="73" t="str">
        <f>IF(K463="","",X463*THAM_SO!$B$2+Y463*THAM_SO!$B$3+Z463*THAM_SO!$B$4+AA463*THAM_SO!$B$5+AB463*THAM_SO!$B$6)</f>
        <v/>
      </c>
      <c r="AD463" s="75" t="str">
        <f t="shared" si="30"/>
        <v/>
      </c>
      <c r="AE463" s="76"/>
      <c r="AF463" s="78"/>
      <c r="AG463" s="78"/>
      <c r="AH463" s="78"/>
      <c r="AI463" s="78"/>
      <c r="AJ463" s="78"/>
      <c r="AK463" s="78"/>
      <c r="AL463" s="78"/>
    </row>
    <row r="464" ht="13.5" customHeight="1">
      <c r="A464" s="20">
        <v>459.0</v>
      </c>
      <c r="B464" s="20" t="s">
        <v>63</v>
      </c>
      <c r="C464" s="20" t="s">
        <v>148</v>
      </c>
      <c r="D464" s="67">
        <v>4.0</v>
      </c>
      <c r="E464" s="80"/>
      <c r="F464" s="76"/>
      <c r="G464" s="76"/>
      <c r="H464" s="76"/>
      <c r="I464" s="76"/>
      <c r="J464" s="76"/>
      <c r="K464" s="81"/>
      <c r="L464" s="81"/>
      <c r="M464" s="71">
        <f t="shared" si="44"/>
        <v>0</v>
      </c>
      <c r="N464" s="81"/>
      <c r="O464" s="72">
        <f t="shared" si="45"/>
        <v>0</v>
      </c>
      <c r="P464" s="76"/>
      <c r="Q464" s="76"/>
      <c r="R464" s="72">
        <f t="shared" si="46"/>
        <v>0</v>
      </c>
      <c r="S464" s="76"/>
      <c r="T464" s="76"/>
      <c r="U464" s="76"/>
      <c r="V464" s="76"/>
      <c r="W464" s="76"/>
      <c r="X464" s="73" t="str">
        <f t="shared" si="40"/>
        <v/>
      </c>
      <c r="Y464" s="73" t="str">
        <f>IF(K464="","",IF(THAM_SO!$B$7="Ưu tiên tỷ lệ trực tuyến thấp",(1-M464)*100,M464*100))</f>
        <v/>
      </c>
      <c r="Z464" s="73" t="str">
        <f t="shared" si="41"/>
        <v/>
      </c>
      <c r="AA464" s="73" t="str">
        <f t="shared" si="42"/>
        <v/>
      </c>
      <c r="AB464" s="73" t="str">
        <f t="shared" si="43"/>
        <v/>
      </c>
      <c r="AC464" s="73" t="str">
        <f>IF(K464="","",X464*THAM_SO!$B$2+Y464*THAM_SO!$B$3+Z464*THAM_SO!$B$4+AA464*THAM_SO!$B$5+AB464*THAM_SO!$B$6)</f>
        <v/>
      </c>
      <c r="AD464" s="75" t="str">
        <f t="shared" si="30"/>
        <v/>
      </c>
      <c r="AE464" s="76"/>
      <c r="AF464" s="78"/>
      <c r="AG464" s="78"/>
      <c r="AH464" s="78"/>
      <c r="AI464" s="78"/>
      <c r="AJ464" s="78"/>
      <c r="AK464" s="78"/>
      <c r="AL464" s="78"/>
    </row>
    <row r="465" ht="13.5" customHeight="1">
      <c r="A465" s="20">
        <v>460.0</v>
      </c>
      <c r="B465" s="20" t="s">
        <v>63</v>
      </c>
      <c r="C465" s="20" t="s">
        <v>148</v>
      </c>
      <c r="D465" s="67">
        <v>5.0</v>
      </c>
      <c r="E465" s="100"/>
      <c r="F465" s="101"/>
      <c r="G465" s="101"/>
      <c r="H465" s="76"/>
      <c r="I465" s="76"/>
      <c r="J465" s="76"/>
      <c r="K465" s="81"/>
      <c r="L465" s="81"/>
      <c r="M465" s="71">
        <f t="shared" si="44"/>
        <v>0</v>
      </c>
      <c r="N465" s="81"/>
      <c r="O465" s="72">
        <f t="shared" si="45"/>
        <v>0</v>
      </c>
      <c r="P465" s="76"/>
      <c r="Q465" s="76"/>
      <c r="R465" s="72">
        <f t="shared" si="46"/>
        <v>0</v>
      </c>
      <c r="S465" s="76"/>
      <c r="T465" s="76"/>
      <c r="U465" s="76"/>
      <c r="V465" s="76"/>
      <c r="W465" s="76"/>
      <c r="X465" s="73" t="str">
        <f t="shared" si="40"/>
        <v/>
      </c>
      <c r="Y465" s="73" t="str">
        <f>IF(K465="","",IF(THAM_SO!$B$7="Ưu tiên tỷ lệ trực tuyến thấp",(1-M465)*100,M465*100))</f>
        <v/>
      </c>
      <c r="Z465" s="73" t="str">
        <f t="shared" si="41"/>
        <v/>
      </c>
      <c r="AA465" s="73" t="str">
        <f t="shared" si="42"/>
        <v/>
      </c>
      <c r="AB465" s="73" t="str">
        <f t="shared" si="43"/>
        <v/>
      </c>
      <c r="AC465" s="73" t="str">
        <f>IF(K465="","",X465*THAM_SO!$B$2+Y465*THAM_SO!$B$3+Z465*THAM_SO!$B$4+AA465*THAM_SO!$B$5+AB465*THAM_SO!$B$6)</f>
        <v/>
      </c>
      <c r="AD465" s="75" t="str">
        <f t="shared" si="30"/>
        <v/>
      </c>
      <c r="AE465" s="76"/>
      <c r="AF465" s="78"/>
      <c r="AG465" s="78"/>
      <c r="AH465" s="78"/>
      <c r="AI465" s="78"/>
      <c r="AJ465" s="78"/>
      <c r="AK465" s="78"/>
      <c r="AL465" s="78"/>
    </row>
    <row r="466" ht="13.5" customHeight="1">
      <c r="A466" s="321">
        <v>461.0</v>
      </c>
      <c r="B466" s="321" t="s">
        <v>63</v>
      </c>
      <c r="C466" s="321" t="s">
        <v>149</v>
      </c>
      <c r="D466" s="322">
        <v>1.0</v>
      </c>
      <c r="E466" s="629" t="s">
        <v>544</v>
      </c>
      <c r="F466" s="630" t="s">
        <v>1292</v>
      </c>
      <c r="G466" s="631" t="s">
        <v>1293</v>
      </c>
      <c r="H466" s="632" t="s">
        <v>63</v>
      </c>
      <c r="I466" s="324" t="s">
        <v>342</v>
      </c>
      <c r="J466" s="325" t="s">
        <v>1294</v>
      </c>
      <c r="K466" s="326">
        <v>334.0</v>
      </c>
      <c r="L466" s="326">
        <v>334.0</v>
      </c>
      <c r="M466" s="327">
        <f t="shared" si="44"/>
        <v>1</v>
      </c>
      <c r="N466" s="326">
        <v>0.0</v>
      </c>
      <c r="O466" s="329">
        <f t="shared" si="45"/>
        <v>0</v>
      </c>
      <c r="P466" s="631">
        <v>1.0</v>
      </c>
      <c r="Q466" s="324">
        <v>0.0</v>
      </c>
      <c r="R466" s="329">
        <f t="shared" si="46"/>
        <v>0</v>
      </c>
      <c r="S466" s="631" t="s">
        <v>573</v>
      </c>
      <c r="T466" s="324">
        <v>5.0</v>
      </c>
      <c r="U466" s="630" t="s">
        <v>1295</v>
      </c>
      <c r="V466" s="630" t="s">
        <v>1296</v>
      </c>
      <c r="W466" s="631" t="s">
        <v>1297</v>
      </c>
      <c r="X466" s="331">
        <f t="shared" si="40"/>
        <v>2.277531538</v>
      </c>
      <c r="Y466" s="331">
        <f>IF(K466="","",IF(THAM_SO!$B$7="Ưu tiên tỷ lệ trực tuyến thấp",(1-M466)*100,M466*100))</f>
        <v>0</v>
      </c>
      <c r="Z466" s="331">
        <f t="shared" si="41"/>
        <v>0</v>
      </c>
      <c r="AA466" s="331">
        <f t="shared" si="42"/>
        <v>0</v>
      </c>
      <c r="AB466" s="331">
        <f t="shared" si="43"/>
        <v>100</v>
      </c>
      <c r="AC466" s="331">
        <f>IF(K466="","",X466*THAM_SO!$B$2+Y466*THAM_SO!$B$3+Z466*THAM_SO!$B$4+AA466*THAM_SO!$B$5+AB466*THAM_SO!$B$6)</f>
        <v>10.79713604</v>
      </c>
      <c r="AD466" s="330">
        <f t="shared" si="30"/>
        <v>175</v>
      </c>
      <c r="AE466" s="330"/>
      <c r="AF466" s="321"/>
      <c r="AG466" s="321"/>
      <c r="AH466" s="321"/>
      <c r="AI466" s="321"/>
      <c r="AJ466" s="321"/>
      <c r="AK466" s="321"/>
      <c r="AL466" s="321"/>
    </row>
    <row r="467" ht="13.5" customHeight="1">
      <c r="A467" s="321">
        <v>462.0</v>
      </c>
      <c r="B467" s="321" t="s">
        <v>63</v>
      </c>
      <c r="C467" s="321" t="s">
        <v>149</v>
      </c>
      <c r="D467" s="322">
        <v>2.0</v>
      </c>
      <c r="E467" s="633" t="s">
        <v>512</v>
      </c>
      <c r="F467" s="634" t="s">
        <v>331</v>
      </c>
      <c r="G467" s="631" t="s">
        <v>1293</v>
      </c>
      <c r="H467" s="632" t="s">
        <v>63</v>
      </c>
      <c r="I467" s="324" t="s">
        <v>342</v>
      </c>
      <c r="J467" s="325" t="s">
        <v>1298</v>
      </c>
      <c r="K467" s="326">
        <v>2533.0</v>
      </c>
      <c r="L467" s="326">
        <v>2533.0</v>
      </c>
      <c r="M467" s="327">
        <f t="shared" si="44"/>
        <v>1</v>
      </c>
      <c r="N467" s="326">
        <v>0.0</v>
      </c>
      <c r="O467" s="329">
        <f t="shared" si="45"/>
        <v>0</v>
      </c>
      <c r="P467" s="324">
        <v>1.0</v>
      </c>
      <c r="Q467" s="324">
        <v>0.0</v>
      </c>
      <c r="R467" s="329">
        <f t="shared" si="46"/>
        <v>0</v>
      </c>
      <c r="S467" s="324" t="s">
        <v>573</v>
      </c>
      <c r="T467" s="324">
        <v>3.0</v>
      </c>
      <c r="U467" s="635" t="s">
        <v>1299</v>
      </c>
      <c r="V467" s="635" t="s">
        <v>1300</v>
      </c>
      <c r="W467" s="330"/>
      <c r="X467" s="331">
        <f t="shared" si="40"/>
        <v>17.27241732</v>
      </c>
      <c r="Y467" s="331">
        <f>IF(K467="","",IF(THAM_SO!$B$7="Ưu tiên tỷ lệ trực tuyến thấp",(1-M467)*100,M467*100))</f>
        <v>0</v>
      </c>
      <c r="Z467" s="331">
        <f t="shared" si="41"/>
        <v>0</v>
      </c>
      <c r="AA467" s="331">
        <f t="shared" si="42"/>
        <v>0</v>
      </c>
      <c r="AB467" s="331">
        <f t="shared" si="43"/>
        <v>60</v>
      </c>
      <c r="AC467" s="331">
        <f>IF(K467="","",X467*THAM_SO!$B$2+Y467*THAM_SO!$B$3+Z467*THAM_SO!$B$4+AA467*THAM_SO!$B$5+AB467*THAM_SO!$B$6)</f>
        <v>12.04534606</v>
      </c>
      <c r="AD467" s="330">
        <f t="shared" si="30"/>
        <v>169</v>
      </c>
      <c r="AE467" s="330"/>
      <c r="AF467" s="321"/>
      <c r="AG467" s="321"/>
      <c r="AH467" s="321"/>
      <c r="AI467" s="321"/>
      <c r="AJ467" s="321"/>
      <c r="AK467" s="321"/>
      <c r="AL467" s="321"/>
    </row>
    <row r="468" ht="13.5" customHeight="1">
      <c r="A468" s="321">
        <v>463.0</v>
      </c>
      <c r="B468" s="321" t="s">
        <v>63</v>
      </c>
      <c r="C468" s="321" t="s">
        <v>149</v>
      </c>
      <c r="D468" s="322">
        <v>3.0</v>
      </c>
      <c r="E468" s="633" t="s">
        <v>513</v>
      </c>
      <c r="F468" s="634" t="s">
        <v>650</v>
      </c>
      <c r="G468" s="631" t="s">
        <v>1293</v>
      </c>
      <c r="H468" s="632" t="s">
        <v>63</v>
      </c>
      <c r="I468" s="324" t="s">
        <v>342</v>
      </c>
      <c r="J468" s="325" t="s">
        <v>1301</v>
      </c>
      <c r="K468" s="326">
        <v>971.0</v>
      </c>
      <c r="L468" s="326">
        <v>971.0</v>
      </c>
      <c r="M468" s="327">
        <f t="shared" si="44"/>
        <v>1</v>
      </c>
      <c r="N468" s="326">
        <v>0.0</v>
      </c>
      <c r="O468" s="329">
        <f t="shared" si="45"/>
        <v>0</v>
      </c>
      <c r="P468" s="324">
        <v>2.0</v>
      </c>
      <c r="Q468" s="324">
        <v>2.0</v>
      </c>
      <c r="R468" s="329">
        <f t="shared" si="46"/>
        <v>1</v>
      </c>
      <c r="S468" s="324" t="s">
        <v>573</v>
      </c>
      <c r="T468" s="636">
        <v>1.0</v>
      </c>
      <c r="U468" s="634" t="s">
        <v>1302</v>
      </c>
      <c r="V468" s="634" t="s">
        <v>830</v>
      </c>
      <c r="W468" s="637"/>
      <c r="X468" s="331">
        <f t="shared" si="40"/>
        <v>6.621206955</v>
      </c>
      <c r="Y468" s="331">
        <f>IF(K468="","",IF(THAM_SO!$B$7="Ưu tiên tỷ lệ trực tuyến thấp",(1-M468)*100,M468*100))</f>
        <v>0</v>
      </c>
      <c r="Z468" s="331">
        <f t="shared" si="41"/>
        <v>100</v>
      </c>
      <c r="AA468" s="331">
        <f t="shared" si="42"/>
        <v>0</v>
      </c>
      <c r="AB468" s="331">
        <f t="shared" si="43"/>
        <v>20</v>
      </c>
      <c r="AC468" s="331">
        <f>IF(K468="","",X468*THAM_SO!$B$2+Y468*THAM_SO!$B$3+Z468*THAM_SO!$B$4+AA468*THAM_SO!$B$5+AB468*THAM_SO!$B$6)</f>
        <v>34.31742243</v>
      </c>
      <c r="AD468" s="330">
        <f t="shared" si="30"/>
        <v>41</v>
      </c>
      <c r="AE468" s="330"/>
      <c r="AF468" s="321"/>
      <c r="AG468" s="321"/>
      <c r="AH468" s="321"/>
      <c r="AI468" s="321"/>
      <c r="AJ468" s="321"/>
      <c r="AK468" s="321"/>
      <c r="AL468" s="321"/>
    </row>
    <row r="469" ht="13.5" customHeight="1">
      <c r="A469" s="321">
        <v>464.0</v>
      </c>
      <c r="B469" s="321" t="s">
        <v>63</v>
      </c>
      <c r="C469" s="321" t="s">
        <v>149</v>
      </c>
      <c r="D469" s="322">
        <v>4.0</v>
      </c>
      <c r="E469" s="633" t="s">
        <v>529</v>
      </c>
      <c r="F469" s="634" t="s">
        <v>353</v>
      </c>
      <c r="G469" s="631" t="s">
        <v>1293</v>
      </c>
      <c r="H469" s="638" t="s">
        <v>63</v>
      </c>
      <c r="I469" s="635" t="s">
        <v>342</v>
      </c>
      <c r="J469" s="639" t="s">
        <v>1303</v>
      </c>
      <c r="K469" s="640">
        <v>221.0</v>
      </c>
      <c r="L469" s="640">
        <v>221.0</v>
      </c>
      <c r="M469" s="641">
        <f t="shared" si="44"/>
        <v>1</v>
      </c>
      <c r="N469" s="640">
        <v>0.0</v>
      </c>
      <c r="O469" s="642">
        <f t="shared" si="45"/>
        <v>0</v>
      </c>
      <c r="P469" s="635">
        <v>1.0</v>
      </c>
      <c r="Q469" s="635">
        <v>1.0</v>
      </c>
      <c r="R469" s="642">
        <f t="shared" si="46"/>
        <v>1</v>
      </c>
      <c r="S469" s="635" t="s">
        <v>573</v>
      </c>
      <c r="T469" s="635">
        <v>1.0</v>
      </c>
      <c r="U469" s="634" t="s">
        <v>1302</v>
      </c>
      <c r="V469" s="634" t="s">
        <v>830</v>
      </c>
      <c r="W469" s="330"/>
      <c r="X469" s="331">
        <f t="shared" si="40"/>
        <v>1.506989431</v>
      </c>
      <c r="Y469" s="331">
        <f>IF(K469="","",IF(THAM_SO!$B$7="Ưu tiên tỷ lệ trực tuyến thấp",(1-M469)*100,M469*100))</f>
        <v>0</v>
      </c>
      <c r="Z469" s="331">
        <f t="shared" si="41"/>
        <v>100</v>
      </c>
      <c r="AA469" s="331">
        <f t="shared" si="42"/>
        <v>0</v>
      </c>
      <c r="AB469" s="331">
        <f t="shared" si="43"/>
        <v>20</v>
      </c>
      <c r="AC469" s="331">
        <f>IF(K469="","",X469*THAM_SO!$B$2+Y469*THAM_SO!$B$3+Z469*THAM_SO!$B$4+AA469*THAM_SO!$B$5+AB469*THAM_SO!$B$6)</f>
        <v>32.5274463</v>
      </c>
      <c r="AD469" s="330">
        <f t="shared" si="30"/>
        <v>72</v>
      </c>
      <c r="AE469" s="330"/>
      <c r="AF469" s="321"/>
      <c r="AG469" s="321"/>
      <c r="AH469" s="321"/>
      <c r="AI469" s="321"/>
      <c r="AJ469" s="321"/>
      <c r="AK469" s="321"/>
      <c r="AL469" s="321"/>
    </row>
    <row r="470" ht="13.5" customHeight="1">
      <c r="A470" s="321">
        <v>465.0</v>
      </c>
      <c r="B470" s="321" t="s">
        <v>63</v>
      </c>
      <c r="C470" s="321" t="s">
        <v>149</v>
      </c>
      <c r="D470" s="322">
        <v>5.0</v>
      </c>
      <c r="E470" s="633" t="s">
        <v>742</v>
      </c>
      <c r="F470" s="634" t="s">
        <v>531</v>
      </c>
      <c r="G470" s="631" t="s">
        <v>1293</v>
      </c>
      <c r="H470" s="634" t="s">
        <v>63</v>
      </c>
      <c r="I470" s="635" t="s">
        <v>342</v>
      </c>
      <c r="J470" s="643" t="s">
        <v>1304</v>
      </c>
      <c r="K470" s="644">
        <v>105.0</v>
      </c>
      <c r="L470" s="644">
        <v>105.0</v>
      </c>
      <c r="M470" s="645">
        <f t="shared" si="44"/>
        <v>1</v>
      </c>
      <c r="N470" s="646"/>
      <c r="O470" s="647">
        <f t="shared" si="45"/>
        <v>0</v>
      </c>
      <c r="P470" s="634">
        <v>1.0</v>
      </c>
      <c r="Q470" s="634">
        <v>1.0</v>
      </c>
      <c r="R470" s="647">
        <f t="shared" si="46"/>
        <v>1</v>
      </c>
      <c r="S470" s="634" t="s">
        <v>545</v>
      </c>
      <c r="T470" s="634">
        <v>1.0</v>
      </c>
      <c r="U470" s="634" t="s">
        <v>1302</v>
      </c>
      <c r="V470" s="634" t="s">
        <v>830</v>
      </c>
      <c r="W470" s="637"/>
      <c r="X470" s="331">
        <f t="shared" si="40"/>
        <v>0.7159904535</v>
      </c>
      <c r="Y470" s="331">
        <f>IF(K470="","",IF(THAM_SO!$B$7="Ưu tiên tỷ lệ trực tuyến thấp",(1-M470)*100,M470*100))</f>
        <v>0</v>
      </c>
      <c r="Z470" s="331">
        <f t="shared" si="41"/>
        <v>100</v>
      </c>
      <c r="AA470" s="331">
        <f t="shared" si="42"/>
        <v>0</v>
      </c>
      <c r="AB470" s="331">
        <f t="shared" si="43"/>
        <v>20</v>
      </c>
      <c r="AC470" s="331">
        <f>IF(K470="","",X470*THAM_SO!$B$2+Y470*THAM_SO!$B$3+Z470*THAM_SO!$B$4+AA470*THAM_SO!$B$5+AB470*THAM_SO!$B$6)</f>
        <v>32.25059666</v>
      </c>
      <c r="AD470" s="330">
        <f t="shared" si="30"/>
        <v>76</v>
      </c>
      <c r="AE470" s="330"/>
      <c r="AF470" s="321"/>
      <c r="AG470" s="321"/>
      <c r="AH470" s="321"/>
      <c r="AI470" s="321"/>
      <c r="AJ470" s="321"/>
      <c r="AK470" s="321"/>
      <c r="AL470" s="321"/>
    </row>
    <row r="471" ht="13.5" customHeight="1">
      <c r="A471" s="20">
        <v>466.0</v>
      </c>
      <c r="B471" s="20" t="s">
        <v>63</v>
      </c>
      <c r="C471" s="20" t="s">
        <v>150</v>
      </c>
      <c r="D471" s="67">
        <v>1.0</v>
      </c>
      <c r="E471" s="319" t="s">
        <v>513</v>
      </c>
      <c r="F471" s="137" t="s">
        <v>650</v>
      </c>
      <c r="G471" s="137" t="s">
        <v>185</v>
      </c>
      <c r="H471" s="137" t="s">
        <v>63</v>
      </c>
      <c r="I471" s="450" t="s">
        <v>671</v>
      </c>
      <c r="J471" s="137" t="s">
        <v>1305</v>
      </c>
      <c r="K471" s="138">
        <v>618.0</v>
      </c>
      <c r="L471" s="138">
        <v>618.0</v>
      </c>
      <c r="M471" s="266">
        <f t="shared" si="44"/>
        <v>1</v>
      </c>
      <c r="N471" s="138">
        <v>0.0</v>
      </c>
      <c r="O471" s="267">
        <f t="shared" si="45"/>
        <v>0</v>
      </c>
      <c r="P471" s="137">
        <v>1.0</v>
      </c>
      <c r="Q471" s="264"/>
      <c r="R471" s="267">
        <f t="shared" si="46"/>
        <v>0</v>
      </c>
      <c r="S471" s="137"/>
      <c r="T471" s="137">
        <v>0.0</v>
      </c>
      <c r="U471" s="137" t="s">
        <v>359</v>
      </c>
      <c r="V471" s="264"/>
      <c r="W471" s="76"/>
      <c r="X471" s="73">
        <f t="shared" si="40"/>
        <v>4.21411524</v>
      </c>
      <c r="Y471" s="73">
        <f>IF(K471="","",IF(THAM_SO!$B$7="Ưu tiên tỷ lệ trực tuyến thấp",(1-M471)*100,M471*100))</f>
        <v>0</v>
      </c>
      <c r="Z471" s="73">
        <f t="shared" si="41"/>
        <v>0</v>
      </c>
      <c r="AA471" s="73">
        <f t="shared" si="42"/>
        <v>0</v>
      </c>
      <c r="AB471" s="73">
        <f t="shared" si="43"/>
        <v>0</v>
      </c>
      <c r="AC471" s="73">
        <f>IF(K471="","",X471*THAM_SO!$B$2+Y471*THAM_SO!$B$3+Z471*THAM_SO!$B$4+AA471*THAM_SO!$B$5+AB471*THAM_SO!$B$6)</f>
        <v>1.474940334</v>
      </c>
      <c r="AD471" s="75">
        <f t="shared" si="30"/>
        <v>386</v>
      </c>
      <c r="AE471" s="76"/>
      <c r="AF471" s="78"/>
      <c r="AG471" s="78"/>
      <c r="AH471" s="78"/>
      <c r="AI471" s="78"/>
      <c r="AJ471" s="78"/>
      <c r="AK471" s="78"/>
      <c r="AL471" s="78"/>
    </row>
    <row r="472" ht="13.5" customHeight="1">
      <c r="A472" s="20">
        <v>467.0</v>
      </c>
      <c r="B472" s="20" t="s">
        <v>63</v>
      </c>
      <c r="C472" s="20" t="s">
        <v>150</v>
      </c>
      <c r="D472" s="67">
        <v>2.0</v>
      </c>
      <c r="E472" s="68" t="s">
        <v>529</v>
      </c>
      <c r="F472" s="69" t="s">
        <v>353</v>
      </c>
      <c r="G472" s="69" t="s">
        <v>185</v>
      </c>
      <c r="H472" s="69" t="s">
        <v>63</v>
      </c>
      <c r="I472" s="648" t="s">
        <v>671</v>
      </c>
      <c r="J472" s="69" t="s">
        <v>1305</v>
      </c>
      <c r="K472" s="70">
        <v>536.0</v>
      </c>
      <c r="L472" s="70">
        <v>536.0</v>
      </c>
      <c r="M472" s="71">
        <f t="shared" si="44"/>
        <v>1</v>
      </c>
      <c r="N472" s="70">
        <v>0.0</v>
      </c>
      <c r="O472" s="72">
        <f t="shared" si="45"/>
        <v>0</v>
      </c>
      <c r="P472" s="69">
        <v>1.0</v>
      </c>
      <c r="Q472" s="76"/>
      <c r="R472" s="72">
        <f t="shared" si="46"/>
        <v>0</v>
      </c>
      <c r="S472" s="76"/>
      <c r="T472" s="69">
        <v>2.0</v>
      </c>
      <c r="U472" s="69" t="s">
        <v>761</v>
      </c>
      <c r="V472" s="69" t="s">
        <v>441</v>
      </c>
      <c r="W472" s="76"/>
      <c r="X472" s="73">
        <f t="shared" si="40"/>
        <v>3.654960791</v>
      </c>
      <c r="Y472" s="73">
        <f>IF(K472="","",IF(THAM_SO!$B$7="Ưu tiên tỷ lệ trực tuyến thấp",(1-M472)*100,M472*100))</f>
        <v>0</v>
      </c>
      <c r="Z472" s="73">
        <f t="shared" si="41"/>
        <v>0</v>
      </c>
      <c r="AA472" s="73">
        <f t="shared" si="42"/>
        <v>0</v>
      </c>
      <c r="AB472" s="73">
        <f t="shared" si="43"/>
        <v>40</v>
      </c>
      <c r="AC472" s="73">
        <f>IF(K472="","",X472*THAM_SO!$B$2+Y472*THAM_SO!$B$3+Z472*THAM_SO!$B$4+AA472*THAM_SO!$B$5+AB472*THAM_SO!$B$6)</f>
        <v>5.279236277</v>
      </c>
      <c r="AD472" s="75">
        <f t="shared" si="30"/>
        <v>246</v>
      </c>
      <c r="AE472" s="76"/>
      <c r="AF472" s="78"/>
      <c r="AG472" s="78"/>
      <c r="AH472" s="78"/>
      <c r="AI472" s="78"/>
      <c r="AJ472" s="78"/>
      <c r="AK472" s="78"/>
      <c r="AL472" s="78"/>
    </row>
    <row r="473" ht="13.5" customHeight="1">
      <c r="A473" s="20">
        <v>468.0</v>
      </c>
      <c r="B473" s="20" t="s">
        <v>63</v>
      </c>
      <c r="C473" s="20" t="s">
        <v>150</v>
      </c>
      <c r="D473" s="67">
        <v>3.0</v>
      </c>
      <c r="E473" s="68" t="s">
        <v>528</v>
      </c>
      <c r="F473" s="69" t="s">
        <v>351</v>
      </c>
      <c r="G473" s="69" t="s">
        <v>185</v>
      </c>
      <c r="H473" s="69" t="s">
        <v>63</v>
      </c>
      <c r="I473" s="648" t="s">
        <v>671</v>
      </c>
      <c r="J473" s="69" t="s">
        <v>1305</v>
      </c>
      <c r="K473" s="70">
        <v>681.0</v>
      </c>
      <c r="L473" s="70">
        <v>681.0</v>
      </c>
      <c r="M473" s="71">
        <f t="shared" si="44"/>
        <v>1</v>
      </c>
      <c r="N473" s="70">
        <v>0.0</v>
      </c>
      <c r="O473" s="72">
        <f t="shared" si="45"/>
        <v>0</v>
      </c>
      <c r="P473" s="69">
        <v>1.0</v>
      </c>
      <c r="Q473" s="76"/>
      <c r="R473" s="72">
        <f t="shared" si="46"/>
        <v>0</v>
      </c>
      <c r="S473" s="76"/>
      <c r="T473" s="69">
        <v>0.0</v>
      </c>
      <c r="U473" s="69" t="s">
        <v>359</v>
      </c>
      <c r="V473" s="76"/>
      <c r="W473" s="76"/>
      <c r="X473" s="73">
        <f t="shared" si="40"/>
        <v>4.643709512</v>
      </c>
      <c r="Y473" s="73">
        <f>IF(K473="","",IF(THAM_SO!$B$7="Ưu tiên tỷ lệ trực tuyến thấp",(1-M473)*100,M473*100))</f>
        <v>0</v>
      </c>
      <c r="Z473" s="73">
        <f t="shared" si="41"/>
        <v>0</v>
      </c>
      <c r="AA473" s="73">
        <f t="shared" si="42"/>
        <v>0</v>
      </c>
      <c r="AB473" s="73">
        <f t="shared" si="43"/>
        <v>0</v>
      </c>
      <c r="AC473" s="73">
        <f>IF(K473="","",X473*THAM_SO!$B$2+Y473*THAM_SO!$B$3+Z473*THAM_SO!$B$4+AA473*THAM_SO!$B$5+AB473*THAM_SO!$B$6)</f>
        <v>1.625298329</v>
      </c>
      <c r="AD473" s="75">
        <f t="shared" si="30"/>
        <v>382</v>
      </c>
      <c r="AE473" s="76"/>
      <c r="AF473" s="78"/>
      <c r="AG473" s="78"/>
      <c r="AH473" s="78"/>
      <c r="AI473" s="78"/>
      <c r="AJ473" s="78"/>
      <c r="AK473" s="78"/>
      <c r="AL473" s="78"/>
    </row>
    <row r="474" ht="13.5" customHeight="1">
      <c r="A474" s="20">
        <v>469.0</v>
      </c>
      <c r="B474" s="20" t="s">
        <v>63</v>
      </c>
      <c r="C474" s="20" t="s">
        <v>150</v>
      </c>
      <c r="D474" s="67">
        <v>4.0</v>
      </c>
      <c r="E474" s="68" t="s">
        <v>512</v>
      </c>
      <c r="F474" s="69" t="s">
        <v>331</v>
      </c>
      <c r="G474" s="69" t="s">
        <v>243</v>
      </c>
      <c r="H474" s="69" t="s">
        <v>63</v>
      </c>
      <c r="I474" s="648" t="s">
        <v>671</v>
      </c>
      <c r="J474" s="69" t="s">
        <v>1305</v>
      </c>
      <c r="K474" s="70">
        <v>431.0</v>
      </c>
      <c r="L474" s="70">
        <v>431.0</v>
      </c>
      <c r="M474" s="71">
        <f t="shared" si="44"/>
        <v>1</v>
      </c>
      <c r="N474" s="70">
        <v>0.0</v>
      </c>
      <c r="O474" s="72">
        <f t="shared" si="45"/>
        <v>0</v>
      </c>
      <c r="P474" s="69">
        <v>1.0</v>
      </c>
      <c r="Q474" s="76"/>
      <c r="R474" s="72">
        <f t="shared" si="46"/>
        <v>0</v>
      </c>
      <c r="S474" s="76"/>
      <c r="T474" s="69">
        <v>2.0</v>
      </c>
      <c r="U474" s="69" t="s">
        <v>761</v>
      </c>
      <c r="V474" s="69" t="s">
        <v>441</v>
      </c>
      <c r="W474" s="76"/>
      <c r="X474" s="73">
        <f t="shared" si="40"/>
        <v>2.938970338</v>
      </c>
      <c r="Y474" s="73">
        <f>IF(K474="","",IF(THAM_SO!$B$7="Ưu tiên tỷ lệ trực tuyến thấp",(1-M474)*100,M474*100))</f>
        <v>0</v>
      </c>
      <c r="Z474" s="73">
        <f t="shared" si="41"/>
        <v>0</v>
      </c>
      <c r="AA474" s="73">
        <f t="shared" si="42"/>
        <v>0</v>
      </c>
      <c r="AB474" s="73">
        <f t="shared" si="43"/>
        <v>40</v>
      </c>
      <c r="AC474" s="73">
        <f>IF(K474="","",X474*THAM_SO!$B$2+Y474*THAM_SO!$B$3+Z474*THAM_SO!$B$4+AA474*THAM_SO!$B$5+AB474*THAM_SO!$B$6)</f>
        <v>5.028639618</v>
      </c>
      <c r="AD474" s="75">
        <f t="shared" si="30"/>
        <v>253</v>
      </c>
      <c r="AE474" s="76"/>
      <c r="AF474" s="78"/>
      <c r="AG474" s="78"/>
      <c r="AH474" s="78"/>
      <c r="AI474" s="78"/>
      <c r="AJ474" s="78"/>
      <c r="AK474" s="78"/>
      <c r="AL474" s="78"/>
    </row>
    <row r="475" ht="13.5" customHeight="1">
      <c r="A475" s="20">
        <v>470.0</v>
      </c>
      <c r="B475" s="20" t="s">
        <v>63</v>
      </c>
      <c r="C475" s="20" t="s">
        <v>150</v>
      </c>
      <c r="D475" s="67">
        <v>5.0</v>
      </c>
      <c r="E475" s="158" t="s">
        <v>816</v>
      </c>
      <c r="F475" s="160" t="s">
        <v>242</v>
      </c>
      <c r="G475" s="69" t="s">
        <v>243</v>
      </c>
      <c r="H475" s="69" t="s">
        <v>63</v>
      </c>
      <c r="I475" s="648" t="s">
        <v>671</v>
      </c>
      <c r="J475" s="69" t="s">
        <v>1305</v>
      </c>
      <c r="K475" s="70">
        <v>451.0</v>
      </c>
      <c r="L475" s="70">
        <v>451.0</v>
      </c>
      <c r="M475" s="71">
        <f t="shared" si="44"/>
        <v>1</v>
      </c>
      <c r="N475" s="70">
        <v>0.0</v>
      </c>
      <c r="O475" s="72">
        <f t="shared" si="45"/>
        <v>0</v>
      </c>
      <c r="P475" s="69">
        <v>1.0</v>
      </c>
      <c r="Q475" s="76"/>
      <c r="R475" s="72">
        <f t="shared" si="46"/>
        <v>0</v>
      </c>
      <c r="S475" s="76"/>
      <c r="T475" s="69">
        <v>2.0</v>
      </c>
      <c r="U475" s="69" t="s">
        <v>761</v>
      </c>
      <c r="V475" s="69" t="s">
        <v>441</v>
      </c>
      <c r="W475" s="76"/>
      <c r="X475" s="73">
        <f t="shared" si="40"/>
        <v>3.075349472</v>
      </c>
      <c r="Y475" s="73">
        <f>IF(K475="","",IF(THAM_SO!$B$7="Ưu tiên tỷ lệ trực tuyến thấp",(1-M475)*100,M475*100))</f>
        <v>0</v>
      </c>
      <c r="Z475" s="73">
        <f t="shared" si="41"/>
        <v>0</v>
      </c>
      <c r="AA475" s="73">
        <f t="shared" si="42"/>
        <v>0</v>
      </c>
      <c r="AB475" s="73">
        <f t="shared" si="43"/>
        <v>40</v>
      </c>
      <c r="AC475" s="73">
        <f>IF(K475="","",X475*THAM_SO!$B$2+Y475*THAM_SO!$B$3+Z475*THAM_SO!$B$4+AA475*THAM_SO!$B$5+AB475*THAM_SO!$B$6)</f>
        <v>5.076372315</v>
      </c>
      <c r="AD475" s="75">
        <f t="shared" si="30"/>
        <v>251</v>
      </c>
      <c r="AE475" s="76"/>
      <c r="AF475" s="78"/>
      <c r="AG475" s="78"/>
      <c r="AH475" s="78"/>
      <c r="AI475" s="78"/>
      <c r="AJ475" s="78"/>
      <c r="AK475" s="78"/>
      <c r="AL475" s="78"/>
    </row>
    <row r="476" ht="13.5" customHeight="1">
      <c r="A476" s="20">
        <v>471.0</v>
      </c>
      <c r="B476" s="20" t="s">
        <v>63</v>
      </c>
      <c r="C476" s="20" t="s">
        <v>151</v>
      </c>
      <c r="D476" s="67">
        <v>1.0</v>
      </c>
      <c r="E476" s="649" t="s">
        <v>536</v>
      </c>
      <c r="F476" s="650" t="s">
        <v>650</v>
      </c>
      <c r="G476" s="108" t="s">
        <v>185</v>
      </c>
      <c r="H476" s="69" t="s">
        <v>63</v>
      </c>
      <c r="I476" s="69" t="s">
        <v>671</v>
      </c>
      <c r="J476" s="69" t="s">
        <v>1305</v>
      </c>
      <c r="K476" s="70">
        <v>2653.0</v>
      </c>
      <c r="L476" s="70">
        <v>2653.0</v>
      </c>
      <c r="M476" s="109">
        <f t="shared" si="44"/>
        <v>1</v>
      </c>
      <c r="N476" s="70">
        <v>0.0</v>
      </c>
      <c r="O476" s="110">
        <f t="shared" si="45"/>
        <v>0</v>
      </c>
      <c r="P476" s="69">
        <v>2.0</v>
      </c>
      <c r="Q476" s="69">
        <v>2.0</v>
      </c>
      <c r="R476" s="110">
        <f t="shared" si="46"/>
        <v>1</v>
      </c>
      <c r="S476" s="69" t="s">
        <v>1024</v>
      </c>
      <c r="T476" s="69">
        <v>1.0</v>
      </c>
      <c r="U476" s="69" t="s">
        <v>1306</v>
      </c>
      <c r="V476" s="69" t="s">
        <v>1307</v>
      </c>
      <c r="W476" s="76"/>
      <c r="X476" s="651">
        <f t="shared" si="40"/>
        <v>18.09069212</v>
      </c>
      <c r="Y476" s="651">
        <f>IF(K476="","",IF(THAM_SO!$B$7="Ưu tiên tỷ lệ trực tuyến thấp",(1-M476)*100,M476*100))</f>
        <v>0</v>
      </c>
      <c r="Z476" s="651">
        <f t="shared" si="41"/>
        <v>100</v>
      </c>
      <c r="AA476" s="651">
        <f t="shared" si="42"/>
        <v>0</v>
      </c>
      <c r="AB476" s="651">
        <f t="shared" si="43"/>
        <v>20</v>
      </c>
      <c r="AC476" s="651">
        <f>IF(K476="","",X476*THAM_SO!$B$2+Y476*THAM_SO!$B$3+Z476*THAM_SO!$B$4+AA476*THAM_SO!$B$5+AB476*THAM_SO!$B$6)</f>
        <v>38.33174224</v>
      </c>
      <c r="AD476" s="652">
        <f t="shared" si="30"/>
        <v>17</v>
      </c>
      <c r="AE476" s="76"/>
      <c r="AF476" s="78"/>
      <c r="AG476" s="78"/>
      <c r="AH476" s="78"/>
      <c r="AI476" s="78"/>
      <c r="AJ476" s="78"/>
      <c r="AK476" s="78"/>
      <c r="AL476" s="78"/>
    </row>
    <row r="477" ht="13.5" customHeight="1">
      <c r="A477" s="20">
        <v>472.0</v>
      </c>
      <c r="B477" s="20" t="s">
        <v>63</v>
      </c>
      <c r="C477" s="20" t="s">
        <v>151</v>
      </c>
      <c r="D477" s="67">
        <v>2.0</v>
      </c>
      <c r="E477" s="649" t="s">
        <v>613</v>
      </c>
      <c r="F477" s="650" t="s">
        <v>331</v>
      </c>
      <c r="G477" s="108" t="s">
        <v>243</v>
      </c>
      <c r="H477" s="69" t="s">
        <v>63</v>
      </c>
      <c r="I477" s="69" t="s">
        <v>671</v>
      </c>
      <c r="J477" s="69" t="s">
        <v>1305</v>
      </c>
      <c r="K477" s="70">
        <v>2066.0</v>
      </c>
      <c r="L477" s="70">
        <v>2063.0</v>
      </c>
      <c r="M477" s="109">
        <f t="shared" si="44"/>
        <v>0.9985479187</v>
      </c>
      <c r="N477" s="70">
        <v>0.0</v>
      </c>
      <c r="O477" s="110">
        <f t="shared" si="45"/>
        <v>0</v>
      </c>
      <c r="P477" s="69">
        <v>1.0</v>
      </c>
      <c r="Q477" s="69">
        <v>1.0</v>
      </c>
      <c r="R477" s="110">
        <f t="shared" si="46"/>
        <v>1</v>
      </c>
      <c r="S477" s="69" t="s">
        <v>1024</v>
      </c>
      <c r="T477" s="69">
        <v>0.0</v>
      </c>
      <c r="U477" s="69" t="s">
        <v>1308</v>
      </c>
      <c r="V477" s="69" t="s">
        <v>1309</v>
      </c>
      <c r="W477" s="76"/>
      <c r="X477" s="651">
        <f t="shared" si="40"/>
        <v>14.08796454</v>
      </c>
      <c r="Y477" s="651">
        <f>IF(K477="","",IF(THAM_SO!$B$7="Ưu tiên tỷ lệ trực tuyến thấp",(1-M477)*100,M477*100))</f>
        <v>0.1452081317</v>
      </c>
      <c r="Z477" s="651">
        <f t="shared" si="41"/>
        <v>100</v>
      </c>
      <c r="AA477" s="651">
        <f t="shared" si="42"/>
        <v>0</v>
      </c>
      <c r="AB477" s="651">
        <f t="shared" si="43"/>
        <v>0</v>
      </c>
      <c r="AC477" s="651">
        <f>IF(K477="","",X477*THAM_SO!$B$2+Y477*THAM_SO!$B$3+Z477*THAM_SO!$B$4+AA477*THAM_SO!$B$5+AB477*THAM_SO!$B$6)</f>
        <v>34.95256881</v>
      </c>
      <c r="AD477" s="652">
        <f t="shared" si="30"/>
        <v>31</v>
      </c>
      <c r="AE477" s="76"/>
      <c r="AF477" s="78"/>
      <c r="AG477" s="78"/>
      <c r="AH477" s="78"/>
      <c r="AI477" s="78"/>
      <c r="AJ477" s="78"/>
      <c r="AK477" s="78"/>
      <c r="AL477" s="78"/>
    </row>
    <row r="478" ht="13.5" customHeight="1">
      <c r="A478" s="20">
        <v>473.0</v>
      </c>
      <c r="B478" s="20" t="s">
        <v>63</v>
      </c>
      <c r="C478" s="20" t="s">
        <v>151</v>
      </c>
      <c r="D478" s="67">
        <v>3.0</v>
      </c>
      <c r="E478" s="649" t="s">
        <v>635</v>
      </c>
      <c r="F478" s="650" t="s">
        <v>351</v>
      </c>
      <c r="G478" s="108" t="s">
        <v>185</v>
      </c>
      <c r="H478" s="69" t="s">
        <v>63</v>
      </c>
      <c r="I478" s="69" t="s">
        <v>671</v>
      </c>
      <c r="J478" s="69" t="s">
        <v>1305</v>
      </c>
      <c r="K478" s="70">
        <v>758.0</v>
      </c>
      <c r="L478" s="70">
        <v>758.0</v>
      </c>
      <c r="M478" s="109">
        <f t="shared" si="44"/>
        <v>1</v>
      </c>
      <c r="N478" s="70">
        <v>0.0</v>
      </c>
      <c r="O478" s="110">
        <f t="shared" si="45"/>
        <v>0</v>
      </c>
      <c r="P478" s="69">
        <v>5.0</v>
      </c>
      <c r="Q478" s="69">
        <v>5.0</v>
      </c>
      <c r="R478" s="110">
        <f t="shared" si="46"/>
        <v>1</v>
      </c>
      <c r="S478" s="69" t="s">
        <v>1024</v>
      </c>
      <c r="T478" s="69">
        <v>0.0</v>
      </c>
      <c r="U478" s="69" t="s">
        <v>1193</v>
      </c>
      <c r="V478" s="69" t="s">
        <v>1194</v>
      </c>
      <c r="W478" s="76"/>
      <c r="X478" s="651">
        <f t="shared" si="40"/>
        <v>5.168769178</v>
      </c>
      <c r="Y478" s="651">
        <f>IF(K478="","",IF(THAM_SO!$B$7="Ưu tiên tỷ lệ trực tuyến thấp",(1-M478)*100,M478*100))</f>
        <v>0</v>
      </c>
      <c r="Z478" s="651">
        <f t="shared" si="41"/>
        <v>100</v>
      </c>
      <c r="AA478" s="651">
        <f t="shared" si="42"/>
        <v>0</v>
      </c>
      <c r="AB478" s="651">
        <f t="shared" si="43"/>
        <v>0</v>
      </c>
      <c r="AC478" s="651">
        <f>IF(K478="","",X478*THAM_SO!$B$2+Y478*THAM_SO!$B$3+Z478*THAM_SO!$B$4+AA478*THAM_SO!$B$5+AB478*THAM_SO!$B$6)</f>
        <v>31.80906921</v>
      </c>
      <c r="AD478" s="652">
        <f t="shared" si="30"/>
        <v>81</v>
      </c>
      <c r="AE478" s="76"/>
      <c r="AF478" s="78"/>
      <c r="AG478" s="78"/>
      <c r="AH478" s="78"/>
      <c r="AI478" s="78"/>
      <c r="AJ478" s="78"/>
      <c r="AK478" s="78"/>
      <c r="AL478" s="78"/>
    </row>
    <row r="479" ht="13.5" customHeight="1">
      <c r="A479" s="20">
        <v>474.0</v>
      </c>
      <c r="B479" s="20" t="s">
        <v>63</v>
      </c>
      <c r="C479" s="20" t="s">
        <v>151</v>
      </c>
      <c r="D479" s="67">
        <v>4.0</v>
      </c>
      <c r="E479" s="649" t="s">
        <v>520</v>
      </c>
      <c r="F479" s="650" t="s">
        <v>259</v>
      </c>
      <c r="G479" s="108" t="s">
        <v>462</v>
      </c>
      <c r="H479" s="69" t="s">
        <v>63</v>
      </c>
      <c r="I479" s="69" t="s">
        <v>671</v>
      </c>
      <c r="J479" s="237" t="s">
        <v>772</v>
      </c>
      <c r="K479" s="70">
        <v>592.0</v>
      </c>
      <c r="L479" s="70">
        <v>592.0</v>
      </c>
      <c r="M479" s="109">
        <f t="shared" si="44"/>
        <v>1</v>
      </c>
      <c r="N479" s="70">
        <v>0.0</v>
      </c>
      <c r="O479" s="110">
        <f t="shared" si="45"/>
        <v>0</v>
      </c>
      <c r="P479" s="69">
        <v>3.0</v>
      </c>
      <c r="Q479" s="69">
        <v>3.0</v>
      </c>
      <c r="R479" s="110">
        <f t="shared" si="46"/>
        <v>1</v>
      </c>
      <c r="S479" s="69" t="s">
        <v>1024</v>
      </c>
      <c r="T479" s="69">
        <v>1.0</v>
      </c>
      <c r="U479" s="69" t="s">
        <v>1310</v>
      </c>
      <c r="V479" s="69" t="s">
        <v>1311</v>
      </c>
      <c r="W479" s="76"/>
      <c r="X479" s="651">
        <f t="shared" si="40"/>
        <v>4.036822366</v>
      </c>
      <c r="Y479" s="651">
        <f>IF(K479="","",IF(THAM_SO!$B$7="Ưu tiên tỷ lệ trực tuyến thấp",(1-M479)*100,M479*100))</f>
        <v>0</v>
      </c>
      <c r="Z479" s="651">
        <f t="shared" si="41"/>
        <v>100</v>
      </c>
      <c r="AA479" s="651">
        <f t="shared" si="42"/>
        <v>0</v>
      </c>
      <c r="AB479" s="651">
        <f t="shared" si="43"/>
        <v>20</v>
      </c>
      <c r="AC479" s="651">
        <f>IF(K479="","",X479*THAM_SO!$B$2+Y479*THAM_SO!$B$3+Z479*THAM_SO!$B$4+AA479*THAM_SO!$B$5+AB479*THAM_SO!$B$6)</f>
        <v>33.41288783</v>
      </c>
      <c r="AD479" s="652">
        <f t="shared" si="30"/>
        <v>52</v>
      </c>
      <c r="AE479" s="76"/>
      <c r="AF479" s="78"/>
      <c r="AG479" s="78"/>
      <c r="AH479" s="78"/>
      <c r="AI479" s="78"/>
      <c r="AJ479" s="78"/>
      <c r="AK479" s="78"/>
      <c r="AL479" s="78"/>
    </row>
    <row r="480" ht="13.5" customHeight="1">
      <c r="A480" s="20">
        <v>475.0</v>
      </c>
      <c r="B480" s="20" t="s">
        <v>63</v>
      </c>
      <c r="C480" s="20" t="s">
        <v>151</v>
      </c>
      <c r="D480" s="67">
        <v>5.0</v>
      </c>
      <c r="E480" s="649" t="s">
        <v>1312</v>
      </c>
      <c r="F480" s="650" t="s">
        <v>215</v>
      </c>
      <c r="G480" s="653" t="s">
        <v>206</v>
      </c>
      <c r="H480" s="69" t="s">
        <v>63</v>
      </c>
      <c r="I480" s="69" t="s">
        <v>671</v>
      </c>
      <c r="J480" s="291" t="s">
        <v>814</v>
      </c>
      <c r="K480" s="70">
        <v>342.0</v>
      </c>
      <c r="L480" s="70">
        <v>238.0</v>
      </c>
      <c r="M480" s="109">
        <f t="shared" si="44"/>
        <v>0.6959064327</v>
      </c>
      <c r="N480" s="70">
        <v>0.0</v>
      </c>
      <c r="O480" s="110">
        <f t="shared" si="45"/>
        <v>0</v>
      </c>
      <c r="P480" s="69">
        <v>2.0</v>
      </c>
      <c r="Q480" s="69">
        <v>2.0</v>
      </c>
      <c r="R480" s="110">
        <f t="shared" si="46"/>
        <v>1</v>
      </c>
      <c r="S480" s="69" t="s">
        <v>1024</v>
      </c>
      <c r="T480" s="69">
        <v>2.0</v>
      </c>
      <c r="U480" s="69" t="s">
        <v>1313</v>
      </c>
      <c r="V480" s="69" t="s">
        <v>1314</v>
      </c>
      <c r="W480" s="76"/>
      <c r="X480" s="651">
        <f t="shared" si="40"/>
        <v>2.332083191</v>
      </c>
      <c r="Y480" s="651">
        <f>IF(K480="","",IF(THAM_SO!$B$7="Ưu tiên tỷ lệ trực tuyến thấp",(1-M480)*100,M480*100))</f>
        <v>30.40935673</v>
      </c>
      <c r="Z480" s="651">
        <f t="shared" si="41"/>
        <v>100</v>
      </c>
      <c r="AA480" s="651">
        <f t="shared" si="42"/>
        <v>0</v>
      </c>
      <c r="AB480" s="651">
        <f t="shared" si="43"/>
        <v>40</v>
      </c>
      <c r="AC480" s="651">
        <f>IF(K480="","",X480*THAM_SO!$B$2+Y480*THAM_SO!$B$3+Z480*THAM_SO!$B$4+AA480*THAM_SO!$B$5+AB480*THAM_SO!$B$6)</f>
        <v>39.37763263</v>
      </c>
      <c r="AD480" s="652">
        <f t="shared" si="30"/>
        <v>12</v>
      </c>
      <c r="AE480" s="76"/>
      <c r="AF480" s="78"/>
      <c r="AG480" s="78"/>
      <c r="AH480" s="78"/>
      <c r="AI480" s="78"/>
      <c r="AJ480" s="78"/>
      <c r="AK480" s="78"/>
      <c r="AL480" s="78"/>
    </row>
    <row r="481" ht="13.5" customHeight="1">
      <c r="A481" s="20">
        <v>476.0</v>
      </c>
      <c r="B481" s="20" t="s">
        <v>63</v>
      </c>
      <c r="C481" s="20" t="s">
        <v>152</v>
      </c>
      <c r="D481" s="67">
        <v>1.0</v>
      </c>
      <c r="E481" s="649" t="s">
        <v>536</v>
      </c>
      <c r="F481" s="650" t="s">
        <v>650</v>
      </c>
      <c r="G481" s="108" t="s">
        <v>185</v>
      </c>
      <c r="H481" s="69" t="s">
        <v>63</v>
      </c>
      <c r="I481" s="69" t="s">
        <v>671</v>
      </c>
      <c r="J481" s="69" t="s">
        <v>1305</v>
      </c>
      <c r="K481" s="70">
        <v>4776.0</v>
      </c>
      <c r="L481" s="70">
        <v>4776.0</v>
      </c>
      <c r="M481" s="71">
        <f t="shared" si="44"/>
        <v>1</v>
      </c>
      <c r="N481" s="70">
        <v>0.0</v>
      </c>
      <c r="O481" s="72">
        <f t="shared" si="45"/>
        <v>0</v>
      </c>
      <c r="P481" s="69">
        <v>2.0</v>
      </c>
      <c r="Q481" s="69">
        <v>2.0</v>
      </c>
      <c r="R481" s="72">
        <f t="shared" si="46"/>
        <v>1</v>
      </c>
      <c r="S481" s="76"/>
      <c r="T481" s="69">
        <v>0.0</v>
      </c>
      <c r="U481" s="69" t="s">
        <v>580</v>
      </c>
      <c r="V481" s="76"/>
      <c r="W481" s="76"/>
      <c r="X481" s="73">
        <f t="shared" si="40"/>
        <v>32.5673372</v>
      </c>
      <c r="Y481" s="73">
        <f>IF(K481="","",IF(THAM_SO!$B$7="Ưu tiên tỷ lệ trực tuyến thấp",(1-M481)*100,M481*100))</f>
        <v>0</v>
      </c>
      <c r="Z481" s="73">
        <f t="shared" si="41"/>
        <v>100</v>
      </c>
      <c r="AA481" s="73">
        <f t="shared" si="42"/>
        <v>0</v>
      </c>
      <c r="AB481" s="73">
        <f t="shared" si="43"/>
        <v>0</v>
      </c>
      <c r="AC481" s="73">
        <f>IF(K481="","",X481*THAM_SO!$B$2+Y481*THAM_SO!$B$3+Z481*THAM_SO!$B$4+AA481*THAM_SO!$B$5+AB481*THAM_SO!$B$6)</f>
        <v>41.39856802</v>
      </c>
      <c r="AD481" s="75">
        <f t="shared" si="30"/>
        <v>9</v>
      </c>
      <c r="AE481" s="76"/>
      <c r="AF481" s="78"/>
      <c r="AG481" s="78"/>
      <c r="AH481" s="78"/>
      <c r="AI481" s="78"/>
      <c r="AJ481" s="78"/>
      <c r="AK481" s="78"/>
      <c r="AL481" s="78"/>
    </row>
    <row r="482" ht="13.5" customHeight="1">
      <c r="A482" s="20">
        <v>477.0</v>
      </c>
      <c r="B482" s="20" t="s">
        <v>63</v>
      </c>
      <c r="C482" s="20" t="s">
        <v>152</v>
      </c>
      <c r="D482" s="67">
        <v>2.0</v>
      </c>
      <c r="E482" s="649" t="s">
        <v>613</v>
      </c>
      <c r="F482" s="650" t="s">
        <v>331</v>
      </c>
      <c r="G482" s="108" t="s">
        <v>243</v>
      </c>
      <c r="H482" s="69" t="s">
        <v>63</v>
      </c>
      <c r="I482" s="69" t="s">
        <v>671</v>
      </c>
      <c r="J482" s="69" t="s">
        <v>1305</v>
      </c>
      <c r="K482" s="70">
        <v>2177.0</v>
      </c>
      <c r="L482" s="70">
        <v>2177.0</v>
      </c>
      <c r="M482" s="71">
        <f t="shared" si="44"/>
        <v>1</v>
      </c>
      <c r="N482" s="70">
        <v>0.0</v>
      </c>
      <c r="O482" s="72">
        <f t="shared" si="45"/>
        <v>0</v>
      </c>
      <c r="P482" s="69">
        <v>2.0</v>
      </c>
      <c r="Q482" s="69">
        <v>2.0</v>
      </c>
      <c r="R482" s="72">
        <f t="shared" si="46"/>
        <v>1</v>
      </c>
      <c r="S482" s="76"/>
      <c r="T482" s="69">
        <v>2.0</v>
      </c>
      <c r="U482" s="69" t="s">
        <v>761</v>
      </c>
      <c r="V482" s="69" t="s">
        <v>441</v>
      </c>
      <c r="W482" s="76"/>
      <c r="X482" s="73">
        <f t="shared" si="40"/>
        <v>14.84486874</v>
      </c>
      <c r="Y482" s="73">
        <f>IF(K482="","",IF(THAM_SO!$B$7="Ưu tiên tỷ lệ trực tuyến thấp",(1-M482)*100,M482*100))</f>
        <v>0</v>
      </c>
      <c r="Z482" s="73">
        <f t="shared" si="41"/>
        <v>100</v>
      </c>
      <c r="AA482" s="73">
        <f t="shared" si="42"/>
        <v>0</v>
      </c>
      <c r="AB482" s="73">
        <f t="shared" si="43"/>
        <v>40</v>
      </c>
      <c r="AC482" s="73">
        <f>IF(K482="","",X482*THAM_SO!$B$2+Y482*THAM_SO!$B$3+Z482*THAM_SO!$B$4+AA482*THAM_SO!$B$5+AB482*THAM_SO!$B$6)</f>
        <v>39.19570406</v>
      </c>
      <c r="AD482" s="75">
        <f t="shared" si="30"/>
        <v>14</v>
      </c>
      <c r="AE482" s="76"/>
      <c r="AF482" s="78"/>
      <c r="AG482" s="78"/>
      <c r="AH482" s="78"/>
      <c r="AI482" s="78"/>
      <c r="AJ482" s="78"/>
      <c r="AK482" s="78"/>
      <c r="AL482" s="78"/>
    </row>
    <row r="483" ht="13.5" customHeight="1">
      <c r="A483" s="20">
        <v>478.0</v>
      </c>
      <c r="B483" s="20" t="s">
        <v>63</v>
      </c>
      <c r="C483" s="20" t="s">
        <v>152</v>
      </c>
      <c r="D483" s="67">
        <v>3.0</v>
      </c>
      <c r="E483" s="649" t="s">
        <v>1312</v>
      </c>
      <c r="F483" s="650" t="s">
        <v>215</v>
      </c>
      <c r="G483" s="653" t="s">
        <v>206</v>
      </c>
      <c r="H483" s="69" t="s">
        <v>63</v>
      </c>
      <c r="I483" s="69" t="s">
        <v>671</v>
      </c>
      <c r="J483" s="291" t="s">
        <v>814</v>
      </c>
      <c r="K483" s="70">
        <v>95.0</v>
      </c>
      <c r="L483" s="70">
        <v>95.0</v>
      </c>
      <c r="M483" s="71">
        <f t="shared" si="44"/>
        <v>1</v>
      </c>
      <c r="N483" s="70">
        <v>0.0</v>
      </c>
      <c r="O483" s="72">
        <f t="shared" si="45"/>
        <v>0</v>
      </c>
      <c r="P483" s="69">
        <v>1.0</v>
      </c>
      <c r="Q483" s="69">
        <v>1.0</v>
      </c>
      <c r="R483" s="72">
        <f t="shared" si="46"/>
        <v>1</v>
      </c>
      <c r="S483" s="76"/>
      <c r="T483" s="69">
        <v>0.0</v>
      </c>
      <c r="U483" s="69" t="s">
        <v>580</v>
      </c>
      <c r="V483" s="76"/>
      <c r="W483" s="76"/>
      <c r="X483" s="73">
        <f t="shared" si="40"/>
        <v>0.6478008865</v>
      </c>
      <c r="Y483" s="73">
        <f>IF(K483="","",IF(THAM_SO!$B$7="Ưu tiên tỷ lệ trực tuyến thấp",(1-M483)*100,M483*100))</f>
        <v>0</v>
      </c>
      <c r="Z483" s="73">
        <f t="shared" si="41"/>
        <v>100</v>
      </c>
      <c r="AA483" s="73">
        <f t="shared" si="42"/>
        <v>0</v>
      </c>
      <c r="AB483" s="73">
        <f t="shared" si="43"/>
        <v>0</v>
      </c>
      <c r="AC483" s="73">
        <f>IF(K483="","",X483*THAM_SO!$B$2+Y483*THAM_SO!$B$3+Z483*THAM_SO!$B$4+AA483*THAM_SO!$B$5+AB483*THAM_SO!$B$6)</f>
        <v>30.22673031</v>
      </c>
      <c r="AD483" s="75">
        <f t="shared" si="30"/>
        <v>89</v>
      </c>
      <c r="AE483" s="76"/>
      <c r="AF483" s="78"/>
      <c r="AG483" s="78"/>
      <c r="AH483" s="78"/>
      <c r="AI483" s="78"/>
      <c r="AJ483" s="78"/>
      <c r="AK483" s="78"/>
      <c r="AL483" s="78"/>
    </row>
    <row r="484" ht="13.5" customHeight="1">
      <c r="A484" s="20">
        <v>479.0</v>
      </c>
      <c r="B484" s="20" t="s">
        <v>63</v>
      </c>
      <c r="C484" s="20" t="s">
        <v>152</v>
      </c>
      <c r="D484" s="67">
        <v>4.0</v>
      </c>
      <c r="E484" s="649" t="s">
        <v>635</v>
      </c>
      <c r="F484" s="650" t="s">
        <v>351</v>
      </c>
      <c r="G484" s="69" t="s">
        <v>1006</v>
      </c>
      <c r="H484" s="69" t="s">
        <v>63</v>
      </c>
      <c r="I484" s="69" t="s">
        <v>671</v>
      </c>
      <c r="J484" s="69" t="s">
        <v>1305</v>
      </c>
      <c r="K484" s="70">
        <v>688.0</v>
      </c>
      <c r="L484" s="70">
        <v>688.0</v>
      </c>
      <c r="M484" s="71">
        <f t="shared" si="44"/>
        <v>1</v>
      </c>
      <c r="N484" s="70">
        <v>0.0</v>
      </c>
      <c r="O484" s="72">
        <f t="shared" si="45"/>
        <v>0</v>
      </c>
      <c r="P484" s="69">
        <v>1.0</v>
      </c>
      <c r="Q484" s="69">
        <v>1.0</v>
      </c>
      <c r="R484" s="72">
        <f t="shared" si="46"/>
        <v>1</v>
      </c>
      <c r="S484" s="76"/>
      <c r="T484" s="69">
        <v>1.0</v>
      </c>
      <c r="U484" s="69" t="s">
        <v>761</v>
      </c>
      <c r="V484" s="69" t="s">
        <v>441</v>
      </c>
      <c r="W484" s="76"/>
      <c r="X484" s="73">
        <f t="shared" si="40"/>
        <v>4.691442209</v>
      </c>
      <c r="Y484" s="73">
        <f>IF(K484="","",IF(THAM_SO!$B$7="Ưu tiên tỷ lệ trực tuyến thấp",(1-M484)*100,M484*100))</f>
        <v>0</v>
      </c>
      <c r="Z484" s="73">
        <f t="shared" si="41"/>
        <v>100</v>
      </c>
      <c r="AA484" s="73">
        <f t="shared" si="42"/>
        <v>0</v>
      </c>
      <c r="AB484" s="73">
        <f t="shared" si="43"/>
        <v>20</v>
      </c>
      <c r="AC484" s="73">
        <f>IF(K484="","",X484*THAM_SO!$B$2+Y484*THAM_SO!$B$3+Z484*THAM_SO!$B$4+AA484*THAM_SO!$B$5+AB484*THAM_SO!$B$6)</f>
        <v>33.64200477</v>
      </c>
      <c r="AD484" s="75">
        <f t="shared" si="30"/>
        <v>48</v>
      </c>
      <c r="AE484" s="76"/>
      <c r="AF484" s="78"/>
      <c r="AG484" s="78"/>
      <c r="AH484" s="78"/>
      <c r="AI484" s="78"/>
      <c r="AJ484" s="78"/>
      <c r="AK484" s="78"/>
      <c r="AL484" s="78"/>
    </row>
    <row r="485" ht="13.5" customHeight="1">
      <c r="A485" s="20">
        <v>480.0</v>
      </c>
      <c r="B485" s="20" t="s">
        <v>63</v>
      </c>
      <c r="C485" s="20" t="s">
        <v>152</v>
      </c>
      <c r="D485" s="67">
        <v>5.0</v>
      </c>
      <c r="E485" s="649" t="s">
        <v>520</v>
      </c>
      <c r="F485" s="650" t="s">
        <v>259</v>
      </c>
      <c r="G485" s="69" t="s">
        <v>185</v>
      </c>
      <c r="H485" s="69" t="s">
        <v>63</v>
      </c>
      <c r="I485" s="69" t="s">
        <v>671</v>
      </c>
      <c r="J485" s="69" t="s">
        <v>1305</v>
      </c>
      <c r="K485" s="70">
        <v>516.0</v>
      </c>
      <c r="L485" s="70">
        <v>516.0</v>
      </c>
      <c r="M485" s="71">
        <f t="shared" si="44"/>
        <v>1</v>
      </c>
      <c r="N485" s="70">
        <v>0.0</v>
      </c>
      <c r="O485" s="72">
        <f t="shared" si="45"/>
        <v>0</v>
      </c>
      <c r="P485" s="69">
        <v>2.0</v>
      </c>
      <c r="Q485" s="69">
        <v>2.0</v>
      </c>
      <c r="R485" s="72">
        <f t="shared" si="46"/>
        <v>1</v>
      </c>
      <c r="S485" s="76"/>
      <c r="T485" s="69">
        <v>2.0</v>
      </c>
      <c r="U485" s="69" t="s">
        <v>761</v>
      </c>
      <c r="V485" s="69" t="s">
        <v>441</v>
      </c>
      <c r="W485" s="76"/>
      <c r="X485" s="73">
        <f t="shared" si="40"/>
        <v>3.518581657</v>
      </c>
      <c r="Y485" s="73">
        <f>IF(K485="","",IF(THAM_SO!$B$7="Ưu tiên tỷ lệ trực tuyến thấp",(1-M485)*100,M485*100))</f>
        <v>0</v>
      </c>
      <c r="Z485" s="73">
        <f t="shared" si="41"/>
        <v>100</v>
      </c>
      <c r="AA485" s="73">
        <f t="shared" si="42"/>
        <v>0</v>
      </c>
      <c r="AB485" s="73">
        <f t="shared" si="43"/>
        <v>40</v>
      </c>
      <c r="AC485" s="73">
        <f>IF(K485="","",X485*THAM_SO!$B$2+Y485*THAM_SO!$B$3+Z485*THAM_SO!$B$4+AA485*THAM_SO!$B$5+AB485*THAM_SO!$B$6)</f>
        <v>35.23150358</v>
      </c>
      <c r="AD485" s="75">
        <f t="shared" si="30"/>
        <v>30</v>
      </c>
      <c r="AE485" s="76"/>
      <c r="AF485" s="78"/>
      <c r="AG485" s="78"/>
      <c r="AH485" s="78"/>
      <c r="AI485" s="78"/>
      <c r="AJ485" s="78"/>
      <c r="AK485" s="78"/>
      <c r="AL485" s="78"/>
    </row>
    <row r="486" ht="13.5" customHeight="1">
      <c r="A486" s="20">
        <v>481.0</v>
      </c>
      <c r="B486" s="20" t="s">
        <v>63</v>
      </c>
      <c r="C486" s="20" t="s">
        <v>153</v>
      </c>
      <c r="D486" s="67">
        <v>1.0</v>
      </c>
      <c r="E486" s="80"/>
      <c r="F486" s="76"/>
      <c r="G486" s="76"/>
      <c r="H486" s="76"/>
      <c r="I486" s="76"/>
      <c r="J486" s="76"/>
      <c r="K486" s="81"/>
      <c r="L486" s="81"/>
      <c r="M486" s="71">
        <f t="shared" si="44"/>
        <v>0</v>
      </c>
      <c r="N486" s="81"/>
      <c r="O486" s="72">
        <f t="shared" si="45"/>
        <v>0</v>
      </c>
      <c r="P486" s="76"/>
      <c r="Q486" s="76"/>
      <c r="R486" s="72">
        <f t="shared" si="46"/>
        <v>0</v>
      </c>
      <c r="S486" s="76"/>
      <c r="T486" s="76"/>
      <c r="U486" s="76"/>
      <c r="V486" s="76"/>
      <c r="W486" s="76"/>
      <c r="X486" s="73" t="str">
        <f t="shared" si="40"/>
        <v/>
      </c>
      <c r="Y486" s="73" t="str">
        <f>IF(K486="","",IF(THAM_SO!$B$7="Ưu tiên tỷ lệ trực tuyến thấp",(1-M486)*100,M486*100))</f>
        <v/>
      </c>
      <c r="Z486" s="73" t="str">
        <f t="shared" si="41"/>
        <v/>
      </c>
      <c r="AA486" s="73" t="str">
        <f t="shared" si="42"/>
        <v/>
      </c>
      <c r="AB486" s="73" t="str">
        <f t="shared" si="43"/>
        <v/>
      </c>
      <c r="AC486" s="73" t="str">
        <f>IF(K486="","",X486*THAM_SO!$B$2+Y486*THAM_SO!$B$3+Z486*THAM_SO!$B$4+AA486*THAM_SO!$B$5+AB486*THAM_SO!$B$6)</f>
        <v/>
      </c>
      <c r="AD486" s="75" t="str">
        <f t="shared" si="30"/>
        <v/>
      </c>
      <c r="AE486" s="76"/>
      <c r="AF486" s="78"/>
      <c r="AG486" s="78"/>
      <c r="AH486" s="78"/>
      <c r="AI486" s="78"/>
      <c r="AJ486" s="78"/>
      <c r="AK486" s="78"/>
      <c r="AL486" s="78"/>
    </row>
    <row r="487" ht="13.5" customHeight="1">
      <c r="A487" s="20">
        <v>482.0</v>
      </c>
      <c r="B487" s="20" t="s">
        <v>63</v>
      </c>
      <c r="C487" s="20" t="s">
        <v>153</v>
      </c>
      <c r="D487" s="67">
        <v>2.0</v>
      </c>
      <c r="E487" s="80"/>
      <c r="F487" s="76"/>
      <c r="G487" s="76"/>
      <c r="H487" s="76"/>
      <c r="I487" s="76"/>
      <c r="J487" s="76"/>
      <c r="K487" s="81"/>
      <c r="L487" s="81"/>
      <c r="M487" s="71">
        <f t="shared" si="44"/>
        <v>0</v>
      </c>
      <c r="N487" s="81"/>
      <c r="O487" s="72">
        <f t="shared" si="45"/>
        <v>0</v>
      </c>
      <c r="P487" s="76"/>
      <c r="Q487" s="76"/>
      <c r="R487" s="72">
        <f t="shared" si="46"/>
        <v>0</v>
      </c>
      <c r="S487" s="76"/>
      <c r="T487" s="76"/>
      <c r="U487" s="76"/>
      <c r="V487" s="76"/>
      <c r="W487" s="76"/>
      <c r="X487" s="73" t="str">
        <f t="shared" si="40"/>
        <v/>
      </c>
      <c r="Y487" s="73" t="str">
        <f>IF(K487="","",IF(THAM_SO!$B$7="Ưu tiên tỷ lệ trực tuyến thấp",(1-M487)*100,M487*100))</f>
        <v/>
      </c>
      <c r="Z487" s="73" t="str">
        <f t="shared" si="41"/>
        <v/>
      </c>
      <c r="AA487" s="73" t="str">
        <f t="shared" si="42"/>
        <v/>
      </c>
      <c r="AB487" s="73" t="str">
        <f t="shared" si="43"/>
        <v/>
      </c>
      <c r="AC487" s="73" t="str">
        <f>IF(K487="","",X487*THAM_SO!$B$2+Y487*THAM_SO!$B$3+Z487*THAM_SO!$B$4+AA487*THAM_SO!$B$5+AB487*THAM_SO!$B$6)</f>
        <v/>
      </c>
      <c r="AD487" s="75" t="str">
        <f t="shared" si="30"/>
        <v/>
      </c>
      <c r="AE487" s="76"/>
      <c r="AF487" s="78"/>
      <c r="AG487" s="78"/>
      <c r="AH487" s="78"/>
      <c r="AI487" s="78"/>
      <c r="AJ487" s="78"/>
      <c r="AK487" s="78"/>
      <c r="AL487" s="78"/>
    </row>
    <row r="488" ht="13.5" customHeight="1">
      <c r="A488" s="20">
        <v>483.0</v>
      </c>
      <c r="B488" s="20" t="s">
        <v>63</v>
      </c>
      <c r="C488" s="20" t="s">
        <v>153</v>
      </c>
      <c r="D488" s="67">
        <v>3.0</v>
      </c>
      <c r="E488" s="80"/>
      <c r="F488" s="76"/>
      <c r="G488" s="76"/>
      <c r="H488" s="76"/>
      <c r="I488" s="76"/>
      <c r="J488" s="76"/>
      <c r="K488" s="81"/>
      <c r="L488" s="81"/>
      <c r="M488" s="71">
        <f t="shared" si="44"/>
        <v>0</v>
      </c>
      <c r="N488" s="81"/>
      <c r="O488" s="72">
        <f t="shared" si="45"/>
        <v>0</v>
      </c>
      <c r="P488" s="76"/>
      <c r="Q488" s="76"/>
      <c r="R488" s="72">
        <f t="shared" si="46"/>
        <v>0</v>
      </c>
      <c r="S488" s="76"/>
      <c r="T488" s="76"/>
      <c r="U488" s="76"/>
      <c r="V488" s="76"/>
      <c r="W488" s="76"/>
      <c r="X488" s="73" t="str">
        <f t="shared" si="40"/>
        <v/>
      </c>
      <c r="Y488" s="73" t="str">
        <f>IF(K488="","",IF(THAM_SO!$B$7="Ưu tiên tỷ lệ trực tuyến thấp",(1-M488)*100,M488*100))</f>
        <v/>
      </c>
      <c r="Z488" s="73" t="str">
        <f t="shared" si="41"/>
        <v/>
      </c>
      <c r="AA488" s="73" t="str">
        <f t="shared" si="42"/>
        <v/>
      </c>
      <c r="AB488" s="73" t="str">
        <f t="shared" si="43"/>
        <v/>
      </c>
      <c r="AC488" s="73" t="str">
        <f>IF(K488="","",X488*THAM_SO!$B$2+Y488*THAM_SO!$B$3+Z488*THAM_SO!$B$4+AA488*THAM_SO!$B$5+AB488*THAM_SO!$B$6)</f>
        <v/>
      </c>
      <c r="AD488" s="75" t="str">
        <f t="shared" si="30"/>
        <v/>
      </c>
      <c r="AE488" s="76"/>
      <c r="AF488" s="78"/>
      <c r="AG488" s="78"/>
      <c r="AH488" s="78"/>
      <c r="AI488" s="78"/>
      <c r="AJ488" s="78"/>
      <c r="AK488" s="78"/>
      <c r="AL488" s="78"/>
    </row>
    <row r="489" ht="13.5" customHeight="1">
      <c r="A489" s="20">
        <v>484.0</v>
      </c>
      <c r="B489" s="20" t="s">
        <v>63</v>
      </c>
      <c r="C489" s="20" t="s">
        <v>153</v>
      </c>
      <c r="D489" s="67">
        <v>4.0</v>
      </c>
      <c r="E489" s="80"/>
      <c r="F489" s="76"/>
      <c r="G489" s="76"/>
      <c r="H489" s="76"/>
      <c r="I489" s="76"/>
      <c r="J489" s="76"/>
      <c r="K489" s="81"/>
      <c r="L489" s="81"/>
      <c r="M489" s="71">
        <f t="shared" si="44"/>
        <v>0</v>
      </c>
      <c r="N489" s="81"/>
      <c r="O489" s="72">
        <f t="shared" si="45"/>
        <v>0</v>
      </c>
      <c r="P489" s="76"/>
      <c r="Q489" s="76"/>
      <c r="R489" s="72">
        <f t="shared" si="46"/>
        <v>0</v>
      </c>
      <c r="S489" s="76"/>
      <c r="T489" s="76"/>
      <c r="U489" s="76"/>
      <c r="V489" s="76"/>
      <c r="W489" s="76"/>
      <c r="X489" s="73" t="str">
        <f t="shared" si="40"/>
        <v/>
      </c>
      <c r="Y489" s="73" t="str">
        <f>IF(K489="","",IF(THAM_SO!$B$7="Ưu tiên tỷ lệ trực tuyến thấp",(1-M489)*100,M489*100))</f>
        <v/>
      </c>
      <c r="Z489" s="73" t="str">
        <f t="shared" si="41"/>
        <v/>
      </c>
      <c r="AA489" s="73" t="str">
        <f t="shared" si="42"/>
        <v/>
      </c>
      <c r="AB489" s="73" t="str">
        <f t="shared" si="43"/>
        <v/>
      </c>
      <c r="AC489" s="73" t="str">
        <f>IF(K489="","",X489*THAM_SO!$B$2+Y489*THAM_SO!$B$3+Z489*THAM_SO!$B$4+AA489*THAM_SO!$B$5+AB489*THAM_SO!$B$6)</f>
        <v/>
      </c>
      <c r="AD489" s="75" t="str">
        <f t="shared" si="30"/>
        <v/>
      </c>
      <c r="AE489" s="76"/>
      <c r="AF489" s="78"/>
      <c r="AG489" s="78"/>
      <c r="AH489" s="78"/>
      <c r="AI489" s="78"/>
      <c r="AJ489" s="78"/>
      <c r="AK489" s="78"/>
      <c r="AL489" s="78"/>
    </row>
    <row r="490" ht="13.5" customHeight="1">
      <c r="A490" s="20">
        <v>485.0</v>
      </c>
      <c r="B490" s="20" t="s">
        <v>63</v>
      </c>
      <c r="C490" s="20" t="s">
        <v>153</v>
      </c>
      <c r="D490" s="67">
        <v>5.0</v>
      </c>
      <c r="E490" s="80"/>
      <c r="F490" s="76"/>
      <c r="G490" s="76"/>
      <c r="H490" s="76"/>
      <c r="I490" s="76"/>
      <c r="J490" s="76"/>
      <c r="K490" s="81"/>
      <c r="L490" s="81"/>
      <c r="M490" s="71">
        <f t="shared" si="44"/>
        <v>0</v>
      </c>
      <c r="N490" s="81"/>
      <c r="O490" s="72">
        <f t="shared" si="45"/>
        <v>0</v>
      </c>
      <c r="P490" s="76"/>
      <c r="Q490" s="76"/>
      <c r="R490" s="72">
        <f t="shared" si="46"/>
        <v>0</v>
      </c>
      <c r="S490" s="76"/>
      <c r="T490" s="76"/>
      <c r="U490" s="76"/>
      <c r="V490" s="76"/>
      <c r="W490" s="76"/>
      <c r="X490" s="73" t="str">
        <f t="shared" si="40"/>
        <v/>
      </c>
      <c r="Y490" s="73" t="str">
        <f>IF(K490="","",IF(THAM_SO!$B$7="Ưu tiên tỷ lệ trực tuyến thấp",(1-M490)*100,M490*100))</f>
        <v/>
      </c>
      <c r="Z490" s="73" t="str">
        <f t="shared" si="41"/>
        <v/>
      </c>
      <c r="AA490" s="73" t="str">
        <f t="shared" si="42"/>
        <v/>
      </c>
      <c r="AB490" s="73" t="str">
        <f t="shared" si="43"/>
        <v/>
      </c>
      <c r="AC490" s="73" t="str">
        <f>IF(K490="","",X490*THAM_SO!$B$2+Y490*THAM_SO!$B$3+Z490*THAM_SO!$B$4+AA490*THAM_SO!$B$5+AB490*THAM_SO!$B$6)</f>
        <v/>
      </c>
      <c r="AD490" s="75" t="str">
        <f t="shared" si="30"/>
        <v/>
      </c>
      <c r="AE490" s="76"/>
      <c r="AF490" s="78"/>
      <c r="AG490" s="78"/>
      <c r="AH490" s="78"/>
      <c r="AI490" s="78"/>
      <c r="AJ490" s="78"/>
      <c r="AK490" s="78"/>
      <c r="AL490" s="78"/>
    </row>
    <row r="491" ht="13.5" customHeight="1">
      <c r="A491" s="282">
        <v>486.0</v>
      </c>
      <c r="B491" s="282" t="s">
        <v>63</v>
      </c>
      <c r="C491" s="282" t="s">
        <v>154</v>
      </c>
      <c r="D491" s="283">
        <v>1.0</v>
      </c>
      <c r="E491" s="654" t="s">
        <v>536</v>
      </c>
      <c r="F491" s="655" t="s">
        <v>650</v>
      </c>
      <c r="G491" s="471" t="s">
        <v>185</v>
      </c>
      <c r="H491" s="285" t="s">
        <v>63</v>
      </c>
      <c r="I491" s="285" t="s">
        <v>671</v>
      </c>
      <c r="J491" s="287" t="s">
        <v>1315</v>
      </c>
      <c r="K491" s="656">
        <f>5380+234</f>
        <v>5614</v>
      </c>
      <c r="L491" s="286">
        <v>5380.0</v>
      </c>
      <c r="M491" s="461">
        <f t="shared" si="44"/>
        <v>0.9583184895</v>
      </c>
      <c r="N491" s="656"/>
      <c r="O491" s="462">
        <f t="shared" si="45"/>
        <v>0</v>
      </c>
      <c r="P491" s="285">
        <v>4.0</v>
      </c>
      <c r="Q491" s="285">
        <v>4.0</v>
      </c>
      <c r="R491" s="462">
        <f t="shared" si="46"/>
        <v>1</v>
      </c>
      <c r="S491" s="285" t="s">
        <v>545</v>
      </c>
      <c r="T491" s="285">
        <v>1.0</v>
      </c>
      <c r="U491" s="285" t="s">
        <v>1316</v>
      </c>
      <c r="V491" s="285" t="s">
        <v>1317</v>
      </c>
      <c r="W491" s="463"/>
      <c r="X491" s="464">
        <f t="shared" si="40"/>
        <v>38.28162291</v>
      </c>
      <c r="Y491" s="464">
        <f>IF(K491="","",IF(THAM_SO!$B$7="Ưu tiên tỷ lệ trực tuyến thấp",(1-M491)*100,M491*100))</f>
        <v>4.168151051</v>
      </c>
      <c r="Z491" s="464">
        <f t="shared" si="41"/>
        <v>100</v>
      </c>
      <c r="AA491" s="464">
        <f t="shared" si="42"/>
        <v>0</v>
      </c>
      <c r="AB491" s="464">
        <f t="shared" si="43"/>
        <v>20</v>
      </c>
      <c r="AC491" s="464">
        <f>IF(K491="","",X491*THAM_SO!$B$2+Y491*THAM_SO!$B$3+Z491*THAM_SO!$B$4+AA491*THAM_SO!$B$5+AB491*THAM_SO!$B$6)</f>
        <v>46.02379068</v>
      </c>
      <c r="AD491" s="463">
        <f t="shared" si="30"/>
        <v>6</v>
      </c>
      <c r="AE491" s="463"/>
      <c r="AF491" s="282"/>
      <c r="AG491" s="282"/>
      <c r="AH491" s="282"/>
      <c r="AI491" s="282"/>
      <c r="AJ491" s="282"/>
      <c r="AK491" s="282"/>
      <c r="AL491" s="282"/>
    </row>
    <row r="492" ht="13.5" customHeight="1">
      <c r="A492" s="282">
        <v>487.0</v>
      </c>
      <c r="B492" s="282" t="s">
        <v>63</v>
      </c>
      <c r="C492" s="282" t="s">
        <v>154</v>
      </c>
      <c r="D492" s="283">
        <v>2.0</v>
      </c>
      <c r="E492" s="284" t="s">
        <v>519</v>
      </c>
      <c r="F492" s="655" t="s">
        <v>353</v>
      </c>
      <c r="G492" s="471" t="s">
        <v>185</v>
      </c>
      <c r="H492" s="285" t="s">
        <v>63</v>
      </c>
      <c r="I492" s="285" t="s">
        <v>671</v>
      </c>
      <c r="J492" s="287" t="s">
        <v>1318</v>
      </c>
      <c r="K492" s="286">
        <v>552.0</v>
      </c>
      <c r="L492" s="286">
        <v>545.0</v>
      </c>
      <c r="M492" s="461">
        <f t="shared" si="44"/>
        <v>0.9873188406</v>
      </c>
      <c r="N492" s="656"/>
      <c r="O492" s="462">
        <f t="shared" si="45"/>
        <v>0</v>
      </c>
      <c r="P492" s="285">
        <v>4.0</v>
      </c>
      <c r="Q492" s="285">
        <v>2.0</v>
      </c>
      <c r="R492" s="462">
        <f t="shared" si="46"/>
        <v>0.5</v>
      </c>
      <c r="S492" s="285" t="s">
        <v>545</v>
      </c>
      <c r="T492" s="285">
        <v>1.0</v>
      </c>
      <c r="U492" s="285" t="s">
        <v>1319</v>
      </c>
      <c r="V492" s="285" t="s">
        <v>1320</v>
      </c>
      <c r="W492" s="463"/>
      <c r="X492" s="464">
        <f t="shared" si="40"/>
        <v>3.764064098</v>
      </c>
      <c r="Y492" s="464">
        <f>IF(K492="","",IF(THAM_SO!$B$7="Ưu tiên tỷ lệ trực tuyến thấp",(1-M492)*100,M492*100))</f>
        <v>1.268115942</v>
      </c>
      <c r="Z492" s="464">
        <f t="shared" si="41"/>
        <v>50</v>
      </c>
      <c r="AA492" s="464">
        <f t="shared" si="42"/>
        <v>0</v>
      </c>
      <c r="AB492" s="464">
        <f t="shared" si="43"/>
        <v>20</v>
      </c>
      <c r="AC492" s="464">
        <f>IF(K492="","",X492*THAM_SO!$B$2+Y492*THAM_SO!$B$3+Z492*THAM_SO!$B$4+AA492*THAM_SO!$B$5+AB492*THAM_SO!$B$6)</f>
        <v>18.50763983</v>
      </c>
      <c r="AD492" s="463">
        <f t="shared" si="30"/>
        <v>127</v>
      </c>
      <c r="AE492" s="463"/>
      <c r="AF492" s="282"/>
      <c r="AG492" s="282"/>
      <c r="AH492" s="282"/>
      <c r="AI492" s="282"/>
      <c r="AJ492" s="282"/>
      <c r="AK492" s="282"/>
      <c r="AL492" s="282"/>
    </row>
    <row r="493" ht="13.5" customHeight="1">
      <c r="A493" s="282">
        <v>488.0</v>
      </c>
      <c r="B493" s="282" t="s">
        <v>63</v>
      </c>
      <c r="C493" s="282" t="s">
        <v>154</v>
      </c>
      <c r="D493" s="283">
        <v>3.0</v>
      </c>
      <c r="E493" s="284" t="s">
        <v>635</v>
      </c>
      <c r="F493" s="285" t="s">
        <v>1321</v>
      </c>
      <c r="G493" s="285" t="s">
        <v>1006</v>
      </c>
      <c r="H493" s="285" t="s">
        <v>63</v>
      </c>
      <c r="I493" s="285" t="s">
        <v>671</v>
      </c>
      <c r="J493" s="287" t="s">
        <v>1322</v>
      </c>
      <c r="K493" s="656">
        <f>591+122</f>
        <v>713</v>
      </c>
      <c r="L493" s="286">
        <v>591.0</v>
      </c>
      <c r="M493" s="461">
        <f t="shared" si="44"/>
        <v>0.8288920056</v>
      </c>
      <c r="N493" s="656"/>
      <c r="O493" s="462">
        <f t="shared" si="45"/>
        <v>0</v>
      </c>
      <c r="P493" s="285">
        <v>5.0</v>
      </c>
      <c r="Q493" s="285">
        <v>4.0</v>
      </c>
      <c r="R493" s="462">
        <f t="shared" si="46"/>
        <v>0.8</v>
      </c>
      <c r="S493" s="285" t="s">
        <v>545</v>
      </c>
      <c r="T493" s="285">
        <v>1.0</v>
      </c>
      <c r="U493" s="285" t="s">
        <v>1323</v>
      </c>
      <c r="V493" s="463"/>
      <c r="W493" s="463"/>
      <c r="X493" s="464">
        <f t="shared" si="40"/>
        <v>4.861916127</v>
      </c>
      <c r="Y493" s="464">
        <f>IF(K493="","",IF(THAM_SO!$B$7="Ưu tiên tỷ lệ trực tuyến thấp",(1-M493)*100,M493*100))</f>
        <v>17.11079944</v>
      </c>
      <c r="Z493" s="464">
        <f t="shared" si="41"/>
        <v>80</v>
      </c>
      <c r="AA493" s="464">
        <f t="shared" si="42"/>
        <v>0</v>
      </c>
      <c r="AB493" s="464">
        <f t="shared" si="43"/>
        <v>20</v>
      </c>
      <c r="AC493" s="464">
        <f>IF(K493="","",X493*THAM_SO!$B$2+Y493*THAM_SO!$B$3+Z493*THAM_SO!$B$4+AA493*THAM_SO!$B$5+AB493*THAM_SO!$B$6)</f>
        <v>30.26829056</v>
      </c>
      <c r="AD493" s="463">
        <f t="shared" si="30"/>
        <v>88</v>
      </c>
      <c r="AE493" s="463"/>
      <c r="AF493" s="282"/>
      <c r="AG493" s="282"/>
      <c r="AH493" s="282"/>
      <c r="AI493" s="282"/>
      <c r="AJ493" s="282"/>
      <c r="AK493" s="282"/>
      <c r="AL493" s="282"/>
    </row>
    <row r="494" ht="13.5" customHeight="1">
      <c r="A494" s="282">
        <v>489.0</v>
      </c>
      <c r="B494" s="282" t="s">
        <v>63</v>
      </c>
      <c r="C494" s="282" t="s">
        <v>154</v>
      </c>
      <c r="D494" s="283">
        <v>4.0</v>
      </c>
      <c r="E494" s="654" t="s">
        <v>539</v>
      </c>
      <c r="F494" s="657" t="s">
        <v>521</v>
      </c>
      <c r="G494" s="285" t="s">
        <v>1006</v>
      </c>
      <c r="H494" s="285" t="s">
        <v>63</v>
      </c>
      <c r="I494" s="285" t="s">
        <v>671</v>
      </c>
      <c r="J494" s="287" t="s">
        <v>1324</v>
      </c>
      <c r="K494" s="286">
        <v>701.0</v>
      </c>
      <c r="L494" s="286">
        <v>701.0</v>
      </c>
      <c r="M494" s="461">
        <f t="shared" si="44"/>
        <v>1</v>
      </c>
      <c r="N494" s="656"/>
      <c r="O494" s="462">
        <f t="shared" si="45"/>
        <v>0</v>
      </c>
      <c r="P494" s="285">
        <v>4.0</v>
      </c>
      <c r="Q494" s="285">
        <v>0.0</v>
      </c>
      <c r="R494" s="462">
        <f t="shared" si="46"/>
        <v>0</v>
      </c>
      <c r="S494" s="285" t="s">
        <v>545</v>
      </c>
      <c r="T494" s="285">
        <v>1.0</v>
      </c>
      <c r="U494" s="285" t="s">
        <v>1325</v>
      </c>
      <c r="V494" s="463"/>
      <c r="W494" s="463"/>
      <c r="X494" s="464">
        <f t="shared" si="40"/>
        <v>4.780088646</v>
      </c>
      <c r="Y494" s="464">
        <f>IF(K494="","",IF(THAM_SO!$B$7="Ưu tiên tỷ lệ trực tuyến thấp",(1-M494)*100,M494*100))</f>
        <v>0</v>
      </c>
      <c r="Z494" s="464">
        <f t="shared" si="41"/>
        <v>0</v>
      </c>
      <c r="AA494" s="464">
        <f t="shared" si="42"/>
        <v>0</v>
      </c>
      <c r="AB494" s="464">
        <f t="shared" si="43"/>
        <v>20</v>
      </c>
      <c r="AC494" s="464">
        <f>IF(K494="","",X494*THAM_SO!$B$2+Y494*THAM_SO!$B$3+Z494*THAM_SO!$B$4+AA494*THAM_SO!$B$5+AB494*THAM_SO!$B$6)</f>
        <v>3.673031026</v>
      </c>
      <c r="AD494" s="463">
        <f t="shared" si="30"/>
        <v>289</v>
      </c>
      <c r="AE494" s="463"/>
      <c r="AF494" s="282"/>
      <c r="AG494" s="282"/>
      <c r="AH494" s="282"/>
      <c r="AI494" s="282"/>
      <c r="AJ494" s="282"/>
      <c r="AK494" s="282"/>
      <c r="AL494" s="282"/>
    </row>
    <row r="495" ht="13.5" customHeight="1">
      <c r="A495" s="282">
        <v>490.0</v>
      </c>
      <c r="B495" s="282" t="s">
        <v>63</v>
      </c>
      <c r="C495" s="282" t="s">
        <v>154</v>
      </c>
      <c r="D495" s="283">
        <v>5.0</v>
      </c>
      <c r="E495" s="284" t="s">
        <v>1326</v>
      </c>
      <c r="F495" s="657" t="s">
        <v>331</v>
      </c>
      <c r="G495" s="285" t="s">
        <v>243</v>
      </c>
      <c r="H495" s="285" t="s">
        <v>63</v>
      </c>
      <c r="I495" s="285" t="s">
        <v>671</v>
      </c>
      <c r="J495" s="287" t="s">
        <v>1327</v>
      </c>
      <c r="K495" s="286">
        <v>4617.0</v>
      </c>
      <c r="L495" s="285">
        <v>3313.0</v>
      </c>
      <c r="M495" s="461">
        <f t="shared" si="44"/>
        <v>0.7175655187</v>
      </c>
      <c r="N495" s="656"/>
      <c r="O495" s="462">
        <f t="shared" si="45"/>
        <v>0</v>
      </c>
      <c r="P495" s="285">
        <v>1.0</v>
      </c>
      <c r="Q495" s="285">
        <v>0.0</v>
      </c>
      <c r="R495" s="462">
        <f t="shared" si="46"/>
        <v>0</v>
      </c>
      <c r="S495" s="285" t="s">
        <v>545</v>
      </c>
      <c r="T495" s="285">
        <v>1.0</v>
      </c>
      <c r="U495" s="285" t="s">
        <v>1328</v>
      </c>
      <c r="V495" s="463"/>
      <c r="W495" s="463"/>
      <c r="X495" s="464">
        <f t="shared" si="40"/>
        <v>31.48312308</v>
      </c>
      <c r="Y495" s="464">
        <f>IF(K495="","",IF(THAM_SO!$B$7="Ưu tiên tỷ lệ trực tuyến thấp",(1-M495)*100,M495*100))</f>
        <v>28.24344813</v>
      </c>
      <c r="Z495" s="464">
        <f t="shared" si="41"/>
        <v>0</v>
      </c>
      <c r="AA495" s="464">
        <f t="shared" si="42"/>
        <v>0</v>
      </c>
      <c r="AB495" s="464">
        <f t="shared" si="43"/>
        <v>20</v>
      </c>
      <c r="AC495" s="464">
        <f>IF(K495="","",X495*THAM_SO!$B$2+Y495*THAM_SO!$B$3+Z495*THAM_SO!$B$4+AA495*THAM_SO!$B$5+AB495*THAM_SO!$B$6)</f>
        <v>17.2556103</v>
      </c>
      <c r="AD495" s="463">
        <f t="shared" si="30"/>
        <v>131</v>
      </c>
      <c r="AE495" s="463"/>
      <c r="AF495" s="282"/>
      <c r="AG495" s="282"/>
      <c r="AH495" s="282"/>
      <c r="AI495" s="282"/>
      <c r="AJ495" s="282"/>
      <c r="AK495" s="282"/>
      <c r="AL495" s="282"/>
    </row>
    <row r="496" ht="13.5" customHeight="1">
      <c r="A496" s="658">
        <v>491.0</v>
      </c>
      <c r="B496" s="658" t="s">
        <v>63</v>
      </c>
      <c r="C496" s="658" t="s">
        <v>155</v>
      </c>
      <c r="D496" s="658">
        <v>1.0</v>
      </c>
      <c r="E496" s="659" t="s">
        <v>635</v>
      </c>
      <c r="F496" s="660" t="s">
        <v>1321</v>
      </c>
      <c r="G496" s="660" t="s">
        <v>185</v>
      </c>
      <c r="H496" s="660" t="s">
        <v>63</v>
      </c>
      <c r="I496" s="660" t="s">
        <v>1329</v>
      </c>
      <c r="J496" s="660" t="s">
        <v>1330</v>
      </c>
      <c r="K496" s="661">
        <v>958.0</v>
      </c>
      <c r="L496" s="661">
        <v>908.0</v>
      </c>
      <c r="M496" s="662">
        <f t="shared" si="44"/>
        <v>0.9478079332</v>
      </c>
      <c r="N496" s="661">
        <v>279.0</v>
      </c>
      <c r="O496" s="663">
        <f t="shared" si="45"/>
        <v>0.2912317328</v>
      </c>
      <c r="P496" s="660">
        <v>3.0</v>
      </c>
      <c r="Q496" s="660">
        <v>1.0</v>
      </c>
      <c r="R496" s="663">
        <f t="shared" si="46"/>
        <v>0.3333333333</v>
      </c>
      <c r="S496" s="660" t="s">
        <v>545</v>
      </c>
      <c r="T496" s="660">
        <v>4.0</v>
      </c>
      <c r="U496" s="660" t="s">
        <v>1331</v>
      </c>
      <c r="V496" s="660" t="s">
        <v>1332</v>
      </c>
      <c r="W496" s="660" t="s">
        <v>1333</v>
      </c>
      <c r="X496" s="664">
        <f t="shared" si="40"/>
        <v>6.532560518</v>
      </c>
      <c r="Y496" s="664">
        <f>IF(K496="","",IF(THAM_SO!$B$7="Ưu tiên tỷ lệ trực tuyến thấp",(1-M496)*100,M496*100))</f>
        <v>5.219206681</v>
      </c>
      <c r="Z496" s="664">
        <f t="shared" si="41"/>
        <v>33.33333333</v>
      </c>
      <c r="AA496" s="664">
        <f t="shared" si="42"/>
        <v>29.12317328</v>
      </c>
      <c r="AB496" s="664">
        <f t="shared" si="43"/>
        <v>80</v>
      </c>
      <c r="AC496" s="664">
        <f>IF(K496="","",X496*THAM_SO!$B$2+Y496*THAM_SO!$B$3+Z496*THAM_SO!$B$4+AA496*THAM_SO!$B$5+AB496*THAM_SO!$B$6)</f>
        <v>23.98159451</v>
      </c>
      <c r="AD496" s="665">
        <f t="shared" si="30"/>
        <v>104</v>
      </c>
      <c r="AE496" s="665"/>
      <c r="AF496" s="658"/>
      <c r="AG496" s="658"/>
      <c r="AH496" s="658"/>
      <c r="AI496" s="658"/>
      <c r="AJ496" s="658"/>
      <c r="AK496" s="658"/>
      <c r="AL496" s="658"/>
    </row>
    <row r="497" ht="13.5" customHeight="1">
      <c r="A497" s="658">
        <v>492.0</v>
      </c>
      <c r="B497" s="658" t="s">
        <v>63</v>
      </c>
      <c r="C497" s="658" t="s">
        <v>155</v>
      </c>
      <c r="D497" s="658">
        <v>2.0</v>
      </c>
      <c r="E497" s="659" t="s">
        <v>1334</v>
      </c>
      <c r="F497" s="660" t="s">
        <v>650</v>
      </c>
      <c r="G497" s="660" t="s">
        <v>185</v>
      </c>
      <c r="H497" s="660" t="s">
        <v>63</v>
      </c>
      <c r="I497" s="660" t="s">
        <v>1329</v>
      </c>
      <c r="J497" s="660" t="s">
        <v>1330</v>
      </c>
      <c r="K497" s="661">
        <v>2933.0</v>
      </c>
      <c r="L497" s="661">
        <v>2741.0</v>
      </c>
      <c r="M497" s="662">
        <f t="shared" si="44"/>
        <v>0.9345380157</v>
      </c>
      <c r="N497" s="661">
        <v>34.0</v>
      </c>
      <c r="O497" s="663">
        <f t="shared" si="45"/>
        <v>0.01159222639</v>
      </c>
      <c r="P497" s="660">
        <v>3.0</v>
      </c>
      <c r="Q497" s="660">
        <v>2.0</v>
      </c>
      <c r="R497" s="663">
        <f t="shared" si="46"/>
        <v>0.6666666667</v>
      </c>
      <c r="S497" s="665"/>
      <c r="T497" s="660">
        <v>2.0</v>
      </c>
      <c r="U497" s="660" t="s">
        <v>1335</v>
      </c>
      <c r="V497" s="660" t="s">
        <v>1336</v>
      </c>
      <c r="W497" s="660" t="s">
        <v>1337</v>
      </c>
      <c r="X497" s="664">
        <f t="shared" si="40"/>
        <v>20</v>
      </c>
      <c r="Y497" s="664">
        <f>IF(K497="","",IF(THAM_SO!$B$7="Ưu tiên tỷ lệ trực tuyến thấp",(1-M497)*100,M497*100))</f>
        <v>6.546198432</v>
      </c>
      <c r="Z497" s="664">
        <f t="shared" si="41"/>
        <v>66.66666667</v>
      </c>
      <c r="AA497" s="664">
        <f t="shared" si="42"/>
        <v>1.159222639</v>
      </c>
      <c r="AB497" s="664">
        <f t="shared" si="43"/>
        <v>40</v>
      </c>
      <c r="AC497" s="664">
        <f>IF(K497="","",X497*THAM_SO!$B$2+Y497*THAM_SO!$B$3+Z497*THAM_SO!$B$4+AA497*THAM_SO!$B$5+AB497*THAM_SO!$B$6)</f>
        <v>32.09785203</v>
      </c>
      <c r="AD497" s="665">
        <f t="shared" si="30"/>
        <v>77</v>
      </c>
      <c r="AE497" s="665"/>
      <c r="AF497" s="658"/>
      <c r="AG497" s="658"/>
      <c r="AH497" s="658"/>
      <c r="AI497" s="658"/>
      <c r="AJ497" s="658"/>
      <c r="AK497" s="658"/>
      <c r="AL497" s="658"/>
    </row>
    <row r="498" ht="13.5" customHeight="1">
      <c r="A498" s="658">
        <v>493.0</v>
      </c>
      <c r="B498" s="658" t="s">
        <v>63</v>
      </c>
      <c r="C498" s="658" t="s">
        <v>155</v>
      </c>
      <c r="D498" s="658">
        <v>3.0</v>
      </c>
      <c r="E498" s="659" t="s">
        <v>519</v>
      </c>
      <c r="F498" s="660" t="s">
        <v>353</v>
      </c>
      <c r="G498" s="660" t="s">
        <v>185</v>
      </c>
      <c r="H498" s="660" t="s">
        <v>63</v>
      </c>
      <c r="I498" s="660" t="s">
        <v>1329</v>
      </c>
      <c r="J498" s="660" t="s">
        <v>1330</v>
      </c>
      <c r="K498" s="661">
        <v>343.0</v>
      </c>
      <c r="L498" s="661">
        <v>340.0</v>
      </c>
      <c r="M498" s="662">
        <f t="shared" si="44"/>
        <v>0.9912536443</v>
      </c>
      <c r="N498" s="661">
        <v>11.0</v>
      </c>
      <c r="O498" s="663">
        <f t="shared" si="45"/>
        <v>0.03206997085</v>
      </c>
      <c r="P498" s="660">
        <v>3.0</v>
      </c>
      <c r="Q498" s="660">
        <v>1.0</v>
      </c>
      <c r="R498" s="663">
        <f t="shared" si="46"/>
        <v>0.3333333333</v>
      </c>
      <c r="S498" s="665"/>
      <c r="T498" s="660">
        <v>4.0</v>
      </c>
      <c r="U498" s="660" t="s">
        <v>1338</v>
      </c>
      <c r="V498" s="660" t="s">
        <v>1339</v>
      </c>
      <c r="W498" s="660" t="s">
        <v>1340</v>
      </c>
      <c r="X498" s="664">
        <f t="shared" si="40"/>
        <v>2.338902148</v>
      </c>
      <c r="Y498" s="664">
        <f>IF(K498="","",IF(THAM_SO!$B$7="Ưu tiên tỷ lệ trực tuyến thấp",(1-M498)*100,M498*100))</f>
        <v>0.8746355685</v>
      </c>
      <c r="Z498" s="664">
        <f t="shared" si="41"/>
        <v>33.33333333</v>
      </c>
      <c r="AA498" s="664">
        <f t="shared" si="42"/>
        <v>3.206997085</v>
      </c>
      <c r="AB498" s="664">
        <f t="shared" si="43"/>
        <v>80</v>
      </c>
      <c r="AC498" s="664">
        <f>IF(K498="","",X498*THAM_SO!$B$2+Y498*THAM_SO!$B$3+Z498*THAM_SO!$B$4+AA498*THAM_SO!$B$5+AB498*THAM_SO!$B$6)</f>
        <v>19.2705108</v>
      </c>
      <c r="AD498" s="665">
        <f t="shared" si="30"/>
        <v>122</v>
      </c>
      <c r="AE498" s="665"/>
      <c r="AF498" s="658"/>
      <c r="AG498" s="658"/>
      <c r="AH498" s="658"/>
      <c r="AI498" s="658"/>
      <c r="AJ498" s="658"/>
      <c r="AK498" s="658"/>
      <c r="AL498" s="658"/>
    </row>
    <row r="499" ht="13.5" customHeight="1">
      <c r="A499" s="658">
        <v>494.0</v>
      </c>
      <c r="B499" s="658" t="s">
        <v>63</v>
      </c>
      <c r="C499" s="658" t="s">
        <v>155</v>
      </c>
      <c r="D499" s="658">
        <v>4.0</v>
      </c>
      <c r="E499" s="659" t="s">
        <v>1341</v>
      </c>
      <c r="F499" s="660" t="s">
        <v>767</v>
      </c>
      <c r="G499" s="660" t="s">
        <v>236</v>
      </c>
      <c r="H499" s="660" t="s">
        <v>63</v>
      </c>
      <c r="I499" s="660" t="s">
        <v>1329</v>
      </c>
      <c r="J499" s="660" t="s">
        <v>896</v>
      </c>
      <c r="K499" s="661">
        <v>157.0</v>
      </c>
      <c r="L499" s="661">
        <v>17.0</v>
      </c>
      <c r="M499" s="662">
        <f t="shared" si="44"/>
        <v>0.1082802548</v>
      </c>
      <c r="N499" s="661">
        <v>27.0</v>
      </c>
      <c r="O499" s="663">
        <f t="shared" si="45"/>
        <v>0.1719745223</v>
      </c>
      <c r="P499" s="660">
        <v>5.0</v>
      </c>
      <c r="Q499" s="660">
        <v>1.0</v>
      </c>
      <c r="R499" s="663">
        <f t="shared" si="46"/>
        <v>0.2</v>
      </c>
      <c r="S499" s="665"/>
      <c r="T499" s="660">
        <v>4.0</v>
      </c>
      <c r="U499" s="660" t="s">
        <v>1342</v>
      </c>
      <c r="V499" s="660" t="s">
        <v>1343</v>
      </c>
      <c r="W499" s="660" t="s">
        <v>1344</v>
      </c>
      <c r="X499" s="664">
        <f t="shared" si="40"/>
        <v>1.070576202</v>
      </c>
      <c r="Y499" s="664">
        <f>IF(K499="","",IF(THAM_SO!$B$7="Ưu tiên tỷ lệ trực tuyến thấp",(1-M499)*100,M499*100))</f>
        <v>89.17197452</v>
      </c>
      <c r="Z499" s="664">
        <f t="shared" si="41"/>
        <v>20</v>
      </c>
      <c r="AA499" s="664">
        <f t="shared" si="42"/>
        <v>17.19745223</v>
      </c>
      <c r="AB499" s="664">
        <f t="shared" si="43"/>
        <v>80</v>
      </c>
      <c r="AC499" s="664">
        <f>IF(K499="","",X499*THAM_SO!$B$2+Y499*THAM_SO!$B$3+Z499*THAM_SO!$B$4+AA499*THAM_SO!$B$5+AB499*THAM_SO!$B$6)</f>
        <v>29.47024307</v>
      </c>
      <c r="AD499" s="665">
        <f t="shared" si="30"/>
        <v>94</v>
      </c>
      <c r="AE499" s="665"/>
      <c r="AF499" s="658"/>
      <c r="AG499" s="658"/>
      <c r="AH499" s="658"/>
      <c r="AI499" s="658"/>
      <c r="AJ499" s="658"/>
      <c r="AK499" s="658"/>
      <c r="AL499" s="658"/>
    </row>
    <row r="500" ht="13.5" customHeight="1">
      <c r="A500" s="658">
        <v>495.0</v>
      </c>
      <c r="B500" s="658" t="s">
        <v>63</v>
      </c>
      <c r="C500" s="658" t="s">
        <v>155</v>
      </c>
      <c r="D500" s="658">
        <v>5.0</v>
      </c>
      <c r="E500" s="659" t="s">
        <v>1345</v>
      </c>
      <c r="F500" s="666" t="s">
        <v>275</v>
      </c>
      <c r="G500" s="660" t="s">
        <v>226</v>
      </c>
      <c r="H500" s="660" t="s">
        <v>63</v>
      </c>
      <c r="I500" s="660" t="s">
        <v>1329</v>
      </c>
      <c r="J500" s="660" t="s">
        <v>1346</v>
      </c>
      <c r="K500" s="661">
        <v>805.0</v>
      </c>
      <c r="L500" s="661">
        <v>119.0</v>
      </c>
      <c r="M500" s="662">
        <f t="shared" si="44"/>
        <v>0.147826087</v>
      </c>
      <c r="N500" s="661">
        <v>16.0</v>
      </c>
      <c r="O500" s="663">
        <f t="shared" si="45"/>
        <v>0.0198757764</v>
      </c>
      <c r="P500" s="660">
        <v>3.0</v>
      </c>
      <c r="Q500" s="660">
        <v>1.0</v>
      </c>
      <c r="R500" s="663">
        <f t="shared" si="46"/>
        <v>0.3333333333</v>
      </c>
      <c r="S500" s="665"/>
      <c r="T500" s="660">
        <v>2.0</v>
      </c>
      <c r="U500" s="660" t="s">
        <v>1347</v>
      </c>
      <c r="V500" s="660" t="s">
        <v>1343</v>
      </c>
      <c r="W500" s="660" t="s">
        <v>1348</v>
      </c>
      <c r="X500" s="664">
        <f t="shared" si="40"/>
        <v>5.489260143</v>
      </c>
      <c r="Y500" s="664">
        <f>IF(K500="","",IF(THAM_SO!$B$7="Ưu tiên tỷ lệ trực tuyến thấp",(1-M500)*100,M500*100))</f>
        <v>85.2173913</v>
      </c>
      <c r="Z500" s="664">
        <f t="shared" si="41"/>
        <v>33.33333333</v>
      </c>
      <c r="AA500" s="664">
        <f t="shared" si="42"/>
        <v>1.98757764</v>
      </c>
      <c r="AB500" s="664">
        <f t="shared" si="43"/>
        <v>40</v>
      </c>
      <c r="AC500" s="664">
        <f>IF(K500="","",X500*THAM_SO!$B$2+Y500*THAM_SO!$B$3+Z500*THAM_SO!$B$4+AA500*THAM_SO!$B$5+AB500*THAM_SO!$B$6)</f>
        <v>28.90260751</v>
      </c>
      <c r="AD500" s="665">
        <f t="shared" si="30"/>
        <v>95</v>
      </c>
      <c r="AE500" s="665"/>
      <c r="AF500" s="658"/>
      <c r="AG500" s="658"/>
      <c r="AH500" s="658"/>
      <c r="AI500" s="658"/>
      <c r="AJ500" s="658"/>
      <c r="AK500" s="658"/>
      <c r="AL500" s="658"/>
    </row>
    <row r="501" ht="13.5" customHeight="1">
      <c r="A501" s="20">
        <v>496.0</v>
      </c>
      <c r="B501" s="20" t="s">
        <v>63</v>
      </c>
      <c r="C501" s="20" t="s">
        <v>156</v>
      </c>
      <c r="D501" s="67">
        <v>1.0</v>
      </c>
      <c r="E501" s="68"/>
      <c r="F501" s="76"/>
      <c r="G501" s="76"/>
      <c r="H501" s="76"/>
      <c r="I501" s="76"/>
      <c r="J501" s="76"/>
      <c r="K501" s="81"/>
      <c r="L501" s="81"/>
      <c r="M501" s="71">
        <f t="shared" si="44"/>
        <v>0</v>
      </c>
      <c r="N501" s="81"/>
      <c r="O501" s="72">
        <f t="shared" si="45"/>
        <v>0</v>
      </c>
      <c r="P501" s="76"/>
      <c r="Q501" s="76"/>
      <c r="R501" s="72">
        <f t="shared" si="46"/>
        <v>0</v>
      </c>
      <c r="S501" s="76"/>
      <c r="T501" s="76"/>
      <c r="U501" s="76"/>
      <c r="V501" s="76"/>
      <c r="W501" s="76"/>
      <c r="X501" s="73" t="str">
        <f t="shared" si="40"/>
        <v/>
      </c>
      <c r="Y501" s="73" t="str">
        <f>IF(K501="","",IF(THAM_SO!$B$7="Ưu tiên tỷ lệ trực tuyến thấp",(1-M501)*100,M501*100))</f>
        <v/>
      </c>
      <c r="Z501" s="73" t="str">
        <f t="shared" si="41"/>
        <v/>
      </c>
      <c r="AA501" s="73" t="str">
        <f t="shared" si="42"/>
        <v/>
      </c>
      <c r="AB501" s="73" t="str">
        <f t="shared" si="43"/>
        <v/>
      </c>
      <c r="AC501" s="73" t="str">
        <f>IF(K501="","",X501*THAM_SO!$B$2+Y501*THAM_SO!$B$3+Z501*THAM_SO!$B$4+AA501*THAM_SO!$B$5+AB501*THAM_SO!$B$6)</f>
        <v/>
      </c>
      <c r="AD501" s="75" t="str">
        <f t="shared" si="30"/>
        <v/>
      </c>
      <c r="AE501" s="76"/>
      <c r="AF501" s="78"/>
      <c r="AG501" s="78"/>
      <c r="AH501" s="78"/>
      <c r="AI501" s="78"/>
      <c r="AJ501" s="78"/>
      <c r="AK501" s="78"/>
      <c r="AL501" s="78"/>
    </row>
    <row r="502" ht="13.5" customHeight="1">
      <c r="A502" s="20">
        <v>497.0</v>
      </c>
      <c r="B502" s="20" t="s">
        <v>63</v>
      </c>
      <c r="C502" s="20" t="s">
        <v>156</v>
      </c>
      <c r="D502" s="67">
        <v>2.0</v>
      </c>
      <c r="E502" s="80"/>
      <c r="F502" s="76"/>
      <c r="G502" s="76"/>
      <c r="H502" s="76"/>
      <c r="I502" s="76"/>
      <c r="J502" s="76"/>
      <c r="K502" s="81"/>
      <c r="L502" s="81"/>
      <c r="M502" s="71">
        <f t="shared" si="44"/>
        <v>0</v>
      </c>
      <c r="N502" s="81"/>
      <c r="O502" s="72">
        <f t="shared" si="45"/>
        <v>0</v>
      </c>
      <c r="P502" s="76"/>
      <c r="Q502" s="76"/>
      <c r="R502" s="72">
        <f t="shared" si="46"/>
        <v>0</v>
      </c>
      <c r="S502" s="76"/>
      <c r="T502" s="76"/>
      <c r="U502" s="76"/>
      <c r="V502" s="76"/>
      <c r="W502" s="76"/>
      <c r="X502" s="73" t="str">
        <f t="shared" si="40"/>
        <v/>
      </c>
      <c r="Y502" s="73" t="str">
        <f>IF(K502="","",IF(THAM_SO!$B$7="Ưu tiên tỷ lệ trực tuyến thấp",(1-M502)*100,M502*100))</f>
        <v/>
      </c>
      <c r="Z502" s="73" t="str">
        <f t="shared" si="41"/>
        <v/>
      </c>
      <c r="AA502" s="73" t="str">
        <f t="shared" si="42"/>
        <v/>
      </c>
      <c r="AB502" s="73" t="str">
        <f t="shared" si="43"/>
        <v/>
      </c>
      <c r="AC502" s="73" t="str">
        <f>IF(K502="","",X502*THAM_SO!$B$2+Y502*THAM_SO!$B$3+Z502*THAM_SO!$B$4+AA502*THAM_SO!$B$5+AB502*THAM_SO!$B$6)</f>
        <v/>
      </c>
      <c r="AD502" s="75" t="str">
        <f t="shared" si="30"/>
        <v/>
      </c>
      <c r="AE502" s="76"/>
      <c r="AF502" s="78"/>
      <c r="AG502" s="78"/>
      <c r="AH502" s="78"/>
      <c r="AI502" s="78"/>
      <c r="AJ502" s="78"/>
      <c r="AK502" s="78"/>
      <c r="AL502" s="78"/>
    </row>
    <row r="503" ht="13.5" customHeight="1">
      <c r="A503" s="20">
        <v>498.0</v>
      </c>
      <c r="B503" s="20" t="s">
        <v>63</v>
      </c>
      <c r="C503" s="20" t="s">
        <v>156</v>
      </c>
      <c r="D503" s="67">
        <v>3.0</v>
      </c>
      <c r="E503" s="80"/>
      <c r="F503" s="76"/>
      <c r="G503" s="76"/>
      <c r="H503" s="76"/>
      <c r="I503" s="76"/>
      <c r="J503" s="76"/>
      <c r="K503" s="81"/>
      <c r="L503" s="81"/>
      <c r="M503" s="71">
        <f t="shared" si="44"/>
        <v>0</v>
      </c>
      <c r="N503" s="81"/>
      <c r="O503" s="72">
        <f t="shared" si="45"/>
        <v>0</v>
      </c>
      <c r="P503" s="76"/>
      <c r="Q503" s="76"/>
      <c r="R503" s="72">
        <f t="shared" si="46"/>
        <v>0</v>
      </c>
      <c r="S503" s="76"/>
      <c r="T503" s="76"/>
      <c r="U503" s="76"/>
      <c r="V503" s="76"/>
      <c r="W503" s="76"/>
      <c r="X503" s="73" t="str">
        <f t="shared" si="40"/>
        <v/>
      </c>
      <c r="Y503" s="73" t="str">
        <f>IF(K503="","",IF(THAM_SO!$B$7="Ưu tiên tỷ lệ trực tuyến thấp",(1-M503)*100,M503*100))</f>
        <v/>
      </c>
      <c r="Z503" s="73" t="str">
        <f t="shared" si="41"/>
        <v/>
      </c>
      <c r="AA503" s="73" t="str">
        <f t="shared" si="42"/>
        <v/>
      </c>
      <c r="AB503" s="73" t="str">
        <f t="shared" si="43"/>
        <v/>
      </c>
      <c r="AC503" s="73" t="str">
        <f>IF(K503="","",X503*THAM_SO!$B$2+Y503*THAM_SO!$B$3+Z503*THAM_SO!$B$4+AA503*THAM_SO!$B$5+AB503*THAM_SO!$B$6)</f>
        <v/>
      </c>
      <c r="AD503" s="75" t="str">
        <f t="shared" si="30"/>
        <v/>
      </c>
      <c r="AE503" s="76"/>
      <c r="AF503" s="78"/>
      <c r="AG503" s="78"/>
      <c r="AH503" s="78"/>
      <c r="AI503" s="78"/>
      <c r="AJ503" s="78"/>
      <c r="AK503" s="78"/>
      <c r="AL503" s="78"/>
    </row>
    <row r="504" ht="13.5" customHeight="1">
      <c r="A504" s="20">
        <v>499.0</v>
      </c>
      <c r="B504" s="20" t="s">
        <v>63</v>
      </c>
      <c r="C504" s="20" t="s">
        <v>156</v>
      </c>
      <c r="D504" s="67">
        <v>4.0</v>
      </c>
      <c r="E504" s="80"/>
      <c r="F504" s="76"/>
      <c r="G504" s="76"/>
      <c r="H504" s="76"/>
      <c r="I504" s="76"/>
      <c r="J504" s="76"/>
      <c r="K504" s="81"/>
      <c r="L504" s="81"/>
      <c r="M504" s="71">
        <f t="shared" si="44"/>
        <v>0</v>
      </c>
      <c r="N504" s="81"/>
      <c r="O504" s="72">
        <f t="shared" si="45"/>
        <v>0</v>
      </c>
      <c r="P504" s="76"/>
      <c r="Q504" s="76"/>
      <c r="R504" s="72">
        <f t="shared" si="46"/>
        <v>0</v>
      </c>
      <c r="S504" s="76"/>
      <c r="T504" s="76"/>
      <c r="U504" s="76"/>
      <c r="V504" s="76"/>
      <c r="W504" s="76"/>
      <c r="X504" s="73" t="str">
        <f t="shared" si="40"/>
        <v/>
      </c>
      <c r="Y504" s="73" t="str">
        <f>IF(K504="","",IF(THAM_SO!$B$7="Ưu tiên tỷ lệ trực tuyến thấp",(1-M504)*100,M504*100))</f>
        <v/>
      </c>
      <c r="Z504" s="73" t="str">
        <f t="shared" si="41"/>
        <v/>
      </c>
      <c r="AA504" s="73" t="str">
        <f t="shared" si="42"/>
        <v/>
      </c>
      <c r="AB504" s="73" t="str">
        <f t="shared" si="43"/>
        <v/>
      </c>
      <c r="AC504" s="73" t="str">
        <f>IF(K504="","",X504*THAM_SO!$B$2+Y504*THAM_SO!$B$3+Z504*THAM_SO!$B$4+AA504*THAM_SO!$B$5+AB504*THAM_SO!$B$6)</f>
        <v/>
      </c>
      <c r="AD504" s="75" t="str">
        <f t="shared" si="30"/>
        <v/>
      </c>
      <c r="AE504" s="76"/>
      <c r="AF504" s="78"/>
      <c r="AG504" s="78"/>
      <c r="AH504" s="78"/>
      <c r="AI504" s="78"/>
      <c r="AJ504" s="78"/>
      <c r="AK504" s="78"/>
      <c r="AL504" s="78"/>
    </row>
    <row r="505" ht="13.5" customHeight="1">
      <c r="A505" s="20">
        <v>500.0</v>
      </c>
      <c r="B505" s="20" t="s">
        <v>63</v>
      </c>
      <c r="C505" s="20" t="s">
        <v>156</v>
      </c>
      <c r="D505" s="67">
        <v>5.0</v>
      </c>
      <c r="E505" s="80"/>
      <c r="F505" s="76"/>
      <c r="G505" s="76"/>
      <c r="H505" s="76"/>
      <c r="I505" s="76"/>
      <c r="J505" s="76"/>
      <c r="K505" s="81"/>
      <c r="L505" s="81"/>
      <c r="M505" s="71">
        <f t="shared" si="44"/>
        <v>0</v>
      </c>
      <c r="N505" s="81"/>
      <c r="O505" s="72">
        <f t="shared" si="45"/>
        <v>0</v>
      </c>
      <c r="P505" s="76"/>
      <c r="Q505" s="76"/>
      <c r="R505" s="72">
        <f t="shared" si="46"/>
        <v>0</v>
      </c>
      <c r="S505" s="76"/>
      <c r="T505" s="76"/>
      <c r="U505" s="76"/>
      <c r="V505" s="76"/>
      <c r="W505" s="76"/>
      <c r="X505" s="73" t="str">
        <f t="shared" si="40"/>
        <v/>
      </c>
      <c r="Y505" s="73" t="str">
        <f>IF(K505="","",IF(THAM_SO!$B$7="Ưu tiên tỷ lệ trực tuyến thấp",(1-M505)*100,M505*100))</f>
        <v/>
      </c>
      <c r="Z505" s="73" t="str">
        <f t="shared" si="41"/>
        <v/>
      </c>
      <c r="AA505" s="73" t="str">
        <f t="shared" si="42"/>
        <v/>
      </c>
      <c r="AB505" s="73" t="str">
        <f t="shared" si="43"/>
        <v/>
      </c>
      <c r="AC505" s="73" t="str">
        <f>IF(K505="","",X505*THAM_SO!$B$2+Y505*THAM_SO!$B$3+Z505*THAM_SO!$B$4+AA505*THAM_SO!$B$5+AB505*THAM_SO!$B$6)</f>
        <v/>
      </c>
      <c r="AD505" s="75" t="str">
        <f t="shared" si="30"/>
        <v/>
      </c>
      <c r="AE505" s="76"/>
      <c r="AF505" s="78"/>
      <c r="AG505" s="78"/>
      <c r="AH505" s="78"/>
      <c r="AI505" s="78"/>
      <c r="AJ505" s="78"/>
      <c r="AK505" s="78"/>
      <c r="AL505" s="78"/>
    </row>
    <row r="506" ht="13.5" customHeight="1">
      <c r="A506" s="667">
        <v>501.0</v>
      </c>
      <c r="B506" s="667" t="s">
        <v>63</v>
      </c>
      <c r="C506" s="667" t="s">
        <v>157</v>
      </c>
      <c r="D506" s="668">
        <v>1.0</v>
      </c>
      <c r="E506" s="669" t="s">
        <v>512</v>
      </c>
      <c r="F506" s="670" t="s">
        <v>331</v>
      </c>
      <c r="G506" s="670" t="s">
        <v>444</v>
      </c>
      <c r="H506" s="670" t="s">
        <v>63</v>
      </c>
      <c r="I506" s="670" t="s">
        <v>1026</v>
      </c>
      <c r="J506" s="671" t="s">
        <v>1349</v>
      </c>
      <c r="K506" s="672">
        <v>1696.0</v>
      </c>
      <c r="L506" s="672">
        <v>1696.0</v>
      </c>
      <c r="M506" s="673">
        <f t="shared" si="44"/>
        <v>1</v>
      </c>
      <c r="N506" s="672">
        <v>0.0</v>
      </c>
      <c r="O506" s="674">
        <f t="shared" si="45"/>
        <v>0</v>
      </c>
      <c r="P506" s="670">
        <v>0.0</v>
      </c>
      <c r="Q506" s="670">
        <v>0.0</v>
      </c>
      <c r="R506" s="674">
        <f t="shared" si="46"/>
        <v>0</v>
      </c>
      <c r="S506" s="675"/>
      <c r="T506" s="670">
        <v>4.0</v>
      </c>
      <c r="U506" s="670" t="s">
        <v>1068</v>
      </c>
      <c r="V506" s="676" t="s">
        <v>505</v>
      </c>
      <c r="W506" s="675"/>
      <c r="X506" s="677">
        <f t="shared" si="40"/>
        <v>11.56495056</v>
      </c>
      <c r="Y506" s="677">
        <f>IF(K506="","",IF(THAM_SO!$B$7="Ưu tiên tỷ lệ trực tuyến thấp",(1-M506)*100,M506*100))</f>
        <v>0</v>
      </c>
      <c r="Z506" s="677">
        <f t="shared" si="41"/>
        <v>0</v>
      </c>
      <c r="AA506" s="677">
        <f t="shared" si="42"/>
        <v>0</v>
      </c>
      <c r="AB506" s="677">
        <f t="shared" si="43"/>
        <v>80</v>
      </c>
      <c r="AC506" s="677">
        <f>IF(K506="","",X506*THAM_SO!$B$2+Y506*THAM_SO!$B$3+Z506*THAM_SO!$B$4+AA506*THAM_SO!$B$5+AB506*THAM_SO!$B$6)</f>
        <v>12.0477327</v>
      </c>
      <c r="AD506" s="675">
        <f t="shared" si="30"/>
        <v>168</v>
      </c>
      <c r="AE506" s="675"/>
      <c r="AF506" s="667"/>
      <c r="AG506" s="667"/>
      <c r="AH506" s="667"/>
      <c r="AI506" s="667"/>
      <c r="AJ506" s="667"/>
      <c r="AK506" s="667"/>
      <c r="AL506" s="667"/>
    </row>
    <row r="507" ht="42.0" customHeight="1">
      <c r="A507" s="667">
        <v>502.0</v>
      </c>
      <c r="B507" s="667" t="s">
        <v>63</v>
      </c>
      <c r="C507" s="667" t="s">
        <v>157</v>
      </c>
      <c r="D507" s="668">
        <v>2.0</v>
      </c>
      <c r="E507" s="669" t="s">
        <v>513</v>
      </c>
      <c r="F507" s="670" t="s">
        <v>514</v>
      </c>
      <c r="G507" s="670" t="s">
        <v>1006</v>
      </c>
      <c r="H507" s="670" t="s">
        <v>63</v>
      </c>
      <c r="I507" s="670" t="s">
        <v>1350</v>
      </c>
      <c r="J507" s="671" t="s">
        <v>1351</v>
      </c>
      <c r="K507" s="672">
        <v>2586.0</v>
      </c>
      <c r="L507" s="672">
        <v>2586.0</v>
      </c>
      <c r="M507" s="673">
        <f t="shared" si="44"/>
        <v>1</v>
      </c>
      <c r="N507" s="672">
        <v>0.0</v>
      </c>
      <c r="O507" s="674">
        <f t="shared" si="45"/>
        <v>0</v>
      </c>
      <c r="P507" s="670">
        <v>0.0</v>
      </c>
      <c r="Q507" s="670">
        <v>0.0</v>
      </c>
      <c r="R507" s="674">
        <f t="shared" si="46"/>
        <v>0</v>
      </c>
      <c r="S507" s="675"/>
      <c r="T507" s="675"/>
      <c r="U507" s="670" t="s">
        <v>1352</v>
      </c>
      <c r="V507" s="678" t="s">
        <v>515</v>
      </c>
      <c r="W507" s="670" t="s">
        <v>1353</v>
      </c>
      <c r="X507" s="677">
        <f t="shared" si="40"/>
        <v>17.63382203</v>
      </c>
      <c r="Y507" s="677">
        <f>IF(K507="","",IF(THAM_SO!$B$7="Ưu tiên tỷ lệ trực tuyến thấp",(1-M507)*100,M507*100))</f>
        <v>0</v>
      </c>
      <c r="Z507" s="677">
        <f t="shared" si="41"/>
        <v>0</v>
      </c>
      <c r="AA507" s="677">
        <f t="shared" si="42"/>
        <v>0</v>
      </c>
      <c r="AB507" s="677">
        <f t="shared" si="43"/>
        <v>0</v>
      </c>
      <c r="AC507" s="677">
        <f>IF(K507="","",X507*THAM_SO!$B$2+Y507*THAM_SO!$B$3+Z507*THAM_SO!$B$4+AA507*THAM_SO!$B$5+AB507*THAM_SO!$B$6)</f>
        <v>6.171837709</v>
      </c>
      <c r="AD507" s="675">
        <f t="shared" si="30"/>
        <v>231</v>
      </c>
      <c r="AE507" s="675"/>
      <c r="AF507" s="667"/>
      <c r="AG507" s="667"/>
      <c r="AH507" s="667"/>
      <c r="AI507" s="667"/>
      <c r="AJ507" s="667"/>
      <c r="AK507" s="667"/>
      <c r="AL507" s="667"/>
    </row>
    <row r="508" ht="13.5" customHeight="1">
      <c r="A508" s="667">
        <v>503.0</v>
      </c>
      <c r="B508" s="667" t="s">
        <v>63</v>
      </c>
      <c r="C508" s="667" t="s">
        <v>157</v>
      </c>
      <c r="D508" s="668">
        <v>3.0</v>
      </c>
      <c r="E508" s="669" t="s">
        <v>516</v>
      </c>
      <c r="F508" s="670" t="s">
        <v>517</v>
      </c>
      <c r="G508" s="670" t="s">
        <v>1006</v>
      </c>
      <c r="H508" s="670" t="s">
        <v>63</v>
      </c>
      <c r="I508" s="670" t="s">
        <v>1350</v>
      </c>
      <c r="J508" s="671" t="s">
        <v>1354</v>
      </c>
      <c r="K508" s="672">
        <v>592.0</v>
      </c>
      <c r="L508" s="672">
        <v>592.0</v>
      </c>
      <c r="M508" s="673">
        <f t="shared" si="44"/>
        <v>1</v>
      </c>
      <c r="N508" s="672">
        <v>0.0</v>
      </c>
      <c r="O508" s="674">
        <f t="shared" si="45"/>
        <v>0</v>
      </c>
      <c r="P508" s="670">
        <v>0.0</v>
      </c>
      <c r="Q508" s="670">
        <v>0.0</v>
      </c>
      <c r="R508" s="674">
        <f t="shared" si="46"/>
        <v>0</v>
      </c>
      <c r="S508" s="675"/>
      <c r="T508" s="675"/>
      <c r="U508" s="670" t="s">
        <v>1352</v>
      </c>
      <c r="V508" s="678" t="s">
        <v>1355</v>
      </c>
      <c r="W508" s="676" t="s">
        <v>518</v>
      </c>
      <c r="X508" s="677">
        <f t="shared" si="40"/>
        <v>4.036822366</v>
      </c>
      <c r="Y508" s="677">
        <f>IF(K508="","",IF(THAM_SO!$B$7="Ưu tiên tỷ lệ trực tuyến thấp",(1-M508)*100,M508*100))</f>
        <v>0</v>
      </c>
      <c r="Z508" s="677">
        <f t="shared" si="41"/>
        <v>0</v>
      </c>
      <c r="AA508" s="677">
        <f t="shared" si="42"/>
        <v>0</v>
      </c>
      <c r="AB508" s="677">
        <f t="shared" si="43"/>
        <v>0</v>
      </c>
      <c r="AC508" s="677">
        <f>IF(K508="","",X508*THAM_SO!$B$2+Y508*THAM_SO!$B$3+Z508*THAM_SO!$B$4+AA508*THAM_SO!$B$5+AB508*THAM_SO!$B$6)</f>
        <v>1.412887828</v>
      </c>
      <c r="AD508" s="675">
        <f t="shared" si="30"/>
        <v>390</v>
      </c>
      <c r="AE508" s="675"/>
      <c r="AF508" s="667"/>
      <c r="AG508" s="667"/>
      <c r="AH508" s="667"/>
      <c r="AI508" s="667"/>
      <c r="AJ508" s="667"/>
      <c r="AK508" s="667"/>
      <c r="AL508" s="667"/>
    </row>
    <row r="509" ht="13.5" customHeight="1">
      <c r="A509" s="667">
        <v>504.0</v>
      </c>
      <c r="B509" s="667" t="s">
        <v>63</v>
      </c>
      <c r="C509" s="667" t="s">
        <v>157</v>
      </c>
      <c r="D509" s="668">
        <v>4.0</v>
      </c>
      <c r="E509" s="669" t="s">
        <v>519</v>
      </c>
      <c r="F509" s="670" t="s">
        <v>353</v>
      </c>
      <c r="G509" s="670" t="s">
        <v>1006</v>
      </c>
      <c r="H509" s="670" t="s">
        <v>63</v>
      </c>
      <c r="I509" s="670" t="s">
        <v>1350</v>
      </c>
      <c r="J509" s="671" t="s">
        <v>1356</v>
      </c>
      <c r="K509" s="672">
        <v>372.0</v>
      </c>
      <c r="L509" s="672">
        <v>372.0</v>
      </c>
      <c r="M509" s="673">
        <f t="shared" si="44"/>
        <v>1</v>
      </c>
      <c r="N509" s="672">
        <v>0.0</v>
      </c>
      <c r="O509" s="674">
        <f t="shared" si="45"/>
        <v>0</v>
      </c>
      <c r="P509" s="670">
        <v>0.0</v>
      </c>
      <c r="Q509" s="670">
        <v>0.0</v>
      </c>
      <c r="R509" s="674">
        <f t="shared" si="46"/>
        <v>0</v>
      </c>
      <c r="S509" s="675"/>
      <c r="T509" s="675"/>
      <c r="U509" s="670" t="s">
        <v>1068</v>
      </c>
      <c r="V509" s="676" t="s">
        <v>505</v>
      </c>
      <c r="W509" s="675"/>
      <c r="X509" s="677">
        <f t="shared" si="40"/>
        <v>2.536651892</v>
      </c>
      <c r="Y509" s="677">
        <f>IF(K509="","",IF(THAM_SO!$B$7="Ưu tiên tỷ lệ trực tuyến thấp",(1-M509)*100,M509*100))</f>
        <v>0</v>
      </c>
      <c r="Z509" s="677">
        <f t="shared" si="41"/>
        <v>0</v>
      </c>
      <c r="AA509" s="677">
        <f t="shared" si="42"/>
        <v>0</v>
      </c>
      <c r="AB509" s="677">
        <f t="shared" si="43"/>
        <v>0</v>
      </c>
      <c r="AC509" s="677">
        <f>IF(K509="","",X509*THAM_SO!$B$2+Y509*THAM_SO!$B$3+Z509*THAM_SO!$B$4+AA509*THAM_SO!$B$5+AB509*THAM_SO!$B$6)</f>
        <v>0.8878281623</v>
      </c>
      <c r="AD509" s="675">
        <f t="shared" si="30"/>
        <v>414</v>
      </c>
      <c r="AE509" s="675"/>
      <c r="AF509" s="667"/>
      <c r="AG509" s="667"/>
      <c r="AH509" s="667"/>
      <c r="AI509" s="667"/>
      <c r="AJ509" s="667"/>
      <c r="AK509" s="667"/>
      <c r="AL509" s="667"/>
    </row>
    <row r="510" ht="13.5" customHeight="1">
      <c r="A510" s="667">
        <v>505.0</v>
      </c>
      <c r="B510" s="667" t="s">
        <v>63</v>
      </c>
      <c r="C510" s="667" t="s">
        <v>157</v>
      </c>
      <c r="D510" s="668">
        <v>5.0</v>
      </c>
      <c r="E510" s="679" t="s">
        <v>520</v>
      </c>
      <c r="F510" s="680" t="s">
        <v>521</v>
      </c>
      <c r="G510" s="680" t="s">
        <v>1006</v>
      </c>
      <c r="H510" s="680" t="s">
        <v>63</v>
      </c>
      <c r="I510" s="680" t="s">
        <v>1357</v>
      </c>
      <c r="J510" s="681" t="s">
        <v>1358</v>
      </c>
      <c r="K510" s="682">
        <v>649.0</v>
      </c>
      <c r="L510" s="682">
        <v>649.0</v>
      </c>
      <c r="M510" s="683">
        <f t="shared" si="44"/>
        <v>1</v>
      </c>
      <c r="N510" s="682">
        <v>0.0</v>
      </c>
      <c r="O510" s="684">
        <f t="shared" si="45"/>
        <v>0</v>
      </c>
      <c r="P510" s="680">
        <v>0.0</v>
      </c>
      <c r="Q510" s="680">
        <v>0.0</v>
      </c>
      <c r="R510" s="684">
        <f t="shared" si="46"/>
        <v>0</v>
      </c>
      <c r="S510" s="685"/>
      <c r="T510" s="685"/>
      <c r="U510" s="680" t="s">
        <v>1068</v>
      </c>
      <c r="V510" s="678" t="s">
        <v>1359</v>
      </c>
      <c r="W510" s="680" t="s">
        <v>1360</v>
      </c>
      <c r="X510" s="686">
        <f t="shared" si="40"/>
        <v>4.425502898</v>
      </c>
      <c r="Y510" s="686">
        <f>IF(K510="","",IF(THAM_SO!$B$7="Ưu tiên tỷ lệ trực tuyến thấp",(1-M510)*100,M510*100))</f>
        <v>0</v>
      </c>
      <c r="Z510" s="686">
        <f t="shared" si="41"/>
        <v>0</v>
      </c>
      <c r="AA510" s="686">
        <f t="shared" si="42"/>
        <v>0</v>
      </c>
      <c r="AB510" s="686">
        <f t="shared" si="43"/>
        <v>0</v>
      </c>
      <c r="AC510" s="686">
        <f>IF(K510="","",X510*THAM_SO!$B$2+Y510*THAM_SO!$B$3+Z510*THAM_SO!$B$4+AA510*THAM_SO!$B$5+AB510*THAM_SO!$B$6)</f>
        <v>1.548926014</v>
      </c>
      <c r="AD510" s="685">
        <f t="shared" si="30"/>
        <v>384</v>
      </c>
      <c r="AE510" s="685"/>
      <c r="AF510" s="667"/>
      <c r="AG510" s="667"/>
      <c r="AH510" s="667"/>
      <c r="AI510" s="667"/>
      <c r="AJ510" s="667"/>
      <c r="AK510" s="667"/>
      <c r="AL510" s="667"/>
    </row>
    <row r="511" ht="13.5" customHeight="1">
      <c r="A511" s="687">
        <v>507.0</v>
      </c>
      <c r="B511" s="687" t="s">
        <v>63</v>
      </c>
      <c r="C511" s="687" t="s">
        <v>158</v>
      </c>
      <c r="D511" s="688">
        <v>2.0</v>
      </c>
      <c r="E511" s="364" t="s">
        <v>544</v>
      </c>
      <c r="F511" s="689" t="s">
        <v>471</v>
      </c>
      <c r="G511" s="365" t="s">
        <v>444</v>
      </c>
      <c r="H511" s="690" t="s">
        <v>63</v>
      </c>
      <c r="I511" s="690" t="s">
        <v>342</v>
      </c>
      <c r="J511" s="366" t="s">
        <v>1361</v>
      </c>
      <c r="K511" s="691">
        <v>495.0</v>
      </c>
      <c r="L511" s="692">
        <v>495.0</v>
      </c>
      <c r="M511" s="693">
        <f t="shared" si="44"/>
        <v>1</v>
      </c>
      <c r="N511" s="692">
        <v>0.0</v>
      </c>
      <c r="O511" s="694">
        <f t="shared" si="45"/>
        <v>0</v>
      </c>
      <c r="P511" s="687"/>
      <c r="Q511" s="687"/>
      <c r="R511" s="694">
        <f t="shared" si="46"/>
        <v>0</v>
      </c>
      <c r="S511" s="687"/>
      <c r="T511" s="252"/>
      <c r="U511" s="252"/>
      <c r="V511" s="252"/>
      <c r="W511" s="252"/>
      <c r="X511" s="254">
        <f t="shared" si="40"/>
        <v>3.375383566</v>
      </c>
      <c r="Y511" s="254">
        <f>IF(K511="","",IF(THAM_SO!$B$7="Ưu tiên tỷ lệ trực tuyến thấp",(1-M511)*100,M511*100))</f>
        <v>0</v>
      </c>
      <c r="Z511" s="254">
        <f t="shared" si="41"/>
        <v>0</v>
      </c>
      <c r="AA511" s="254">
        <f t="shared" si="42"/>
        <v>0</v>
      </c>
      <c r="AB511" s="254">
        <f t="shared" si="43"/>
        <v>0</v>
      </c>
      <c r="AC511" s="254">
        <f>IF(K511="","",X511*THAM_SO!$B$2+Y511*THAM_SO!$B$3+Z511*THAM_SO!$B$4+AA511*THAM_SO!$B$5+AB511*THAM_SO!$B$6)</f>
        <v>1.181384248</v>
      </c>
      <c r="AD511" s="255">
        <f t="shared" si="30"/>
        <v>401</v>
      </c>
      <c r="AE511" s="252"/>
      <c r="AF511" s="78"/>
      <c r="AG511" s="78"/>
      <c r="AH511" s="78"/>
      <c r="AI511" s="78"/>
      <c r="AJ511" s="78"/>
      <c r="AK511" s="78"/>
      <c r="AL511" s="78"/>
    </row>
    <row r="512" ht="13.5" customHeight="1">
      <c r="A512" s="687">
        <v>508.0</v>
      </c>
      <c r="B512" s="687" t="s">
        <v>63</v>
      </c>
      <c r="C512" s="687" t="s">
        <v>158</v>
      </c>
      <c r="D512" s="688">
        <v>3.0</v>
      </c>
      <c r="E512" s="669" t="s">
        <v>519</v>
      </c>
      <c r="F512" s="689" t="s">
        <v>353</v>
      </c>
      <c r="G512" s="365" t="s">
        <v>185</v>
      </c>
      <c r="H512" s="690" t="s">
        <v>63</v>
      </c>
      <c r="I512" s="690" t="s">
        <v>1362</v>
      </c>
      <c r="J512" s="366" t="s">
        <v>1363</v>
      </c>
      <c r="K512" s="692">
        <v>245.0</v>
      </c>
      <c r="L512" s="692">
        <v>245.0</v>
      </c>
      <c r="M512" s="693">
        <f t="shared" si="44"/>
        <v>1</v>
      </c>
      <c r="N512" s="692">
        <v>0.0</v>
      </c>
      <c r="O512" s="694">
        <f t="shared" si="45"/>
        <v>0</v>
      </c>
      <c r="P512" s="687"/>
      <c r="Q512" s="687"/>
      <c r="R512" s="694">
        <f t="shared" si="46"/>
        <v>0</v>
      </c>
      <c r="S512" s="687"/>
      <c r="T512" s="365">
        <v>1.0</v>
      </c>
      <c r="U512" s="365" t="s">
        <v>791</v>
      </c>
      <c r="V512" s="365" t="s">
        <v>792</v>
      </c>
      <c r="W512" s="252"/>
      <c r="X512" s="254">
        <f t="shared" si="40"/>
        <v>1.670644391</v>
      </c>
      <c r="Y512" s="254">
        <f>IF(K512="","",IF(THAM_SO!$B$7="Ưu tiên tỷ lệ trực tuyến thấp",(1-M512)*100,M512*100))</f>
        <v>0</v>
      </c>
      <c r="Z512" s="254">
        <f t="shared" si="41"/>
        <v>0</v>
      </c>
      <c r="AA512" s="254">
        <f t="shared" si="42"/>
        <v>0</v>
      </c>
      <c r="AB512" s="254">
        <f t="shared" si="43"/>
        <v>20</v>
      </c>
      <c r="AC512" s="254">
        <f>IF(K512="","",X512*THAM_SO!$B$2+Y512*THAM_SO!$B$3+Z512*THAM_SO!$B$4+AA512*THAM_SO!$B$5+AB512*THAM_SO!$B$6)</f>
        <v>2.584725537</v>
      </c>
      <c r="AD512" s="255">
        <f t="shared" si="30"/>
        <v>349</v>
      </c>
      <c r="AE512" s="252"/>
      <c r="AF512" s="78"/>
      <c r="AG512" s="78"/>
      <c r="AH512" s="78"/>
      <c r="AI512" s="78"/>
      <c r="AJ512" s="78"/>
      <c r="AK512" s="78"/>
      <c r="AL512" s="78"/>
    </row>
    <row r="513" ht="13.5" customHeight="1">
      <c r="A513" s="687">
        <v>506.0</v>
      </c>
      <c r="B513" s="687" t="s">
        <v>63</v>
      </c>
      <c r="C513" s="687" t="s">
        <v>158</v>
      </c>
      <c r="D513" s="688">
        <v>1.0</v>
      </c>
      <c r="E513" s="364" t="s">
        <v>512</v>
      </c>
      <c r="F513" s="689" t="s">
        <v>331</v>
      </c>
      <c r="G513" s="365" t="s">
        <v>243</v>
      </c>
      <c r="H513" s="690" t="s">
        <v>63</v>
      </c>
      <c r="I513" s="690" t="s">
        <v>1364</v>
      </c>
      <c r="J513" s="366" t="s">
        <v>1365</v>
      </c>
      <c r="K513" s="691">
        <v>2287.0</v>
      </c>
      <c r="L513" s="691">
        <v>2287.0</v>
      </c>
      <c r="M513" s="693">
        <f t="shared" si="44"/>
        <v>1</v>
      </c>
      <c r="N513" s="691">
        <v>0.0</v>
      </c>
      <c r="O513" s="694">
        <f t="shared" si="45"/>
        <v>0</v>
      </c>
      <c r="P513" s="687"/>
      <c r="Q513" s="687"/>
      <c r="R513" s="694">
        <f t="shared" si="46"/>
        <v>0</v>
      </c>
      <c r="S513" s="687"/>
      <c r="T513" s="365">
        <v>1.0</v>
      </c>
      <c r="U513" s="365" t="s">
        <v>761</v>
      </c>
      <c r="V513" s="365" t="s">
        <v>441</v>
      </c>
      <c r="W513" s="252"/>
      <c r="X513" s="254">
        <f t="shared" si="40"/>
        <v>15.59495397</v>
      </c>
      <c r="Y513" s="254">
        <f>IF(K513="","",IF(THAM_SO!$B$7="Ưu tiên tỷ lệ trực tuyến thấp",(1-M513)*100,M513*100))</f>
        <v>0</v>
      </c>
      <c r="Z513" s="254">
        <f t="shared" si="41"/>
        <v>0</v>
      </c>
      <c r="AA513" s="254">
        <f t="shared" si="42"/>
        <v>0</v>
      </c>
      <c r="AB513" s="254">
        <f t="shared" si="43"/>
        <v>20</v>
      </c>
      <c r="AC513" s="254">
        <f>IF(K513="","",X513*THAM_SO!$B$2+Y513*THAM_SO!$B$3+Z513*THAM_SO!$B$4+AA513*THAM_SO!$B$5+AB513*THAM_SO!$B$6)</f>
        <v>7.45823389</v>
      </c>
      <c r="AD513" s="255">
        <f t="shared" si="30"/>
        <v>211</v>
      </c>
      <c r="AE513" s="252"/>
      <c r="AF513" s="78"/>
      <c r="AG513" s="78"/>
      <c r="AH513" s="78"/>
      <c r="AI513" s="78"/>
      <c r="AJ513" s="78"/>
      <c r="AK513" s="78"/>
      <c r="AL513" s="78"/>
    </row>
    <row r="514" ht="13.5" customHeight="1">
      <c r="A514" s="687">
        <v>509.0</v>
      </c>
      <c r="B514" s="687" t="s">
        <v>63</v>
      </c>
      <c r="C514" s="687" t="s">
        <v>158</v>
      </c>
      <c r="D514" s="688">
        <v>4.0</v>
      </c>
      <c r="E514" s="364" t="s">
        <v>513</v>
      </c>
      <c r="F514" s="689" t="s">
        <v>514</v>
      </c>
      <c r="G514" s="365" t="s">
        <v>1006</v>
      </c>
      <c r="H514" s="690" t="s">
        <v>63</v>
      </c>
      <c r="I514" s="365" t="s">
        <v>1364</v>
      </c>
      <c r="J514" s="671" t="s">
        <v>1366</v>
      </c>
      <c r="K514" s="692">
        <v>484.0</v>
      </c>
      <c r="L514" s="692">
        <v>484.0</v>
      </c>
      <c r="M514" s="693">
        <f t="shared" si="44"/>
        <v>1</v>
      </c>
      <c r="N514" s="692">
        <v>0.0</v>
      </c>
      <c r="O514" s="694">
        <f t="shared" si="45"/>
        <v>0</v>
      </c>
      <c r="P514" s="687"/>
      <c r="Q514" s="687"/>
      <c r="R514" s="694">
        <f t="shared" si="46"/>
        <v>0</v>
      </c>
      <c r="S514" s="687"/>
      <c r="T514" s="365">
        <v>1.0</v>
      </c>
      <c r="U514" s="689" t="s">
        <v>761</v>
      </c>
      <c r="V514" s="689" t="s">
        <v>441</v>
      </c>
      <c r="W514" s="252"/>
      <c r="X514" s="254">
        <f t="shared" si="40"/>
        <v>3.300375043</v>
      </c>
      <c r="Y514" s="254">
        <f>IF(K514="","",IF(THAM_SO!$B$7="Ưu tiên tỷ lệ trực tuyến thấp",(1-M514)*100,M514*100))</f>
        <v>0</v>
      </c>
      <c r="Z514" s="254">
        <f t="shared" si="41"/>
        <v>0</v>
      </c>
      <c r="AA514" s="254">
        <f t="shared" si="42"/>
        <v>0</v>
      </c>
      <c r="AB514" s="254">
        <f t="shared" si="43"/>
        <v>20</v>
      </c>
      <c r="AC514" s="254">
        <f>IF(K514="","",X514*THAM_SO!$B$2+Y514*THAM_SO!$B$3+Z514*THAM_SO!$B$4+AA514*THAM_SO!$B$5+AB514*THAM_SO!$B$6)</f>
        <v>3.155131265</v>
      </c>
      <c r="AD514" s="255">
        <f t="shared" si="30"/>
        <v>310</v>
      </c>
      <c r="AE514" s="252"/>
      <c r="AF514" s="78"/>
      <c r="AG514" s="78"/>
      <c r="AH514" s="78"/>
      <c r="AI514" s="78"/>
      <c r="AJ514" s="78"/>
      <c r="AK514" s="78"/>
      <c r="AL514" s="78"/>
    </row>
    <row r="515" ht="54.0" customHeight="1">
      <c r="A515" s="687">
        <v>510.0</v>
      </c>
      <c r="B515" s="687" t="s">
        <v>63</v>
      </c>
      <c r="C515" s="687" t="s">
        <v>158</v>
      </c>
      <c r="D515" s="688">
        <v>5.0</v>
      </c>
      <c r="E515" s="659" t="s">
        <v>635</v>
      </c>
      <c r="F515" s="695" t="s">
        <v>351</v>
      </c>
      <c r="G515" s="690" t="s">
        <v>1006</v>
      </c>
      <c r="H515" s="690" t="s">
        <v>63</v>
      </c>
      <c r="I515" s="365" t="s">
        <v>1364</v>
      </c>
      <c r="J515" s="377" t="s">
        <v>1367</v>
      </c>
      <c r="K515" s="692">
        <v>175.0</v>
      </c>
      <c r="L515" s="692">
        <v>175.0</v>
      </c>
      <c r="M515" s="693">
        <f t="shared" si="44"/>
        <v>1</v>
      </c>
      <c r="N515" s="692">
        <v>0.0</v>
      </c>
      <c r="O515" s="694">
        <f t="shared" si="45"/>
        <v>0</v>
      </c>
      <c r="P515" s="687"/>
      <c r="Q515" s="687"/>
      <c r="R515" s="694">
        <f t="shared" si="46"/>
        <v>0</v>
      </c>
      <c r="S515" s="687"/>
      <c r="T515" s="365">
        <v>1.0</v>
      </c>
      <c r="U515" s="365" t="s">
        <v>1368</v>
      </c>
      <c r="V515" s="365" t="s">
        <v>1369</v>
      </c>
      <c r="W515" s="252"/>
      <c r="X515" s="254">
        <f t="shared" si="40"/>
        <v>1.193317422</v>
      </c>
      <c r="Y515" s="254">
        <f>IF(K515="","",IF(THAM_SO!$B$7="Ưu tiên tỷ lệ trực tuyến thấp",(1-M515)*100,M515*100))</f>
        <v>0</v>
      </c>
      <c r="Z515" s="254">
        <f t="shared" si="41"/>
        <v>0</v>
      </c>
      <c r="AA515" s="254">
        <f t="shared" si="42"/>
        <v>0</v>
      </c>
      <c r="AB515" s="254">
        <f t="shared" si="43"/>
        <v>20</v>
      </c>
      <c r="AC515" s="254">
        <f>IF(K515="","",X515*THAM_SO!$B$2+Y515*THAM_SO!$B$3+Z515*THAM_SO!$B$4+AA515*THAM_SO!$B$5+AB515*THAM_SO!$B$6)</f>
        <v>2.417661098</v>
      </c>
      <c r="AD515" s="255">
        <f t="shared" si="30"/>
        <v>357</v>
      </c>
      <c r="AE515" s="252"/>
      <c r="AF515" s="78"/>
      <c r="AG515" s="78"/>
      <c r="AH515" s="78"/>
      <c r="AI515" s="78"/>
      <c r="AJ515" s="78"/>
      <c r="AK515" s="78"/>
      <c r="AL515" s="78"/>
    </row>
    <row r="516" ht="13.5" customHeight="1">
      <c r="A516" s="20">
        <v>511.0</v>
      </c>
      <c r="B516" s="20" t="s">
        <v>63</v>
      </c>
      <c r="C516" s="20" t="s">
        <v>159</v>
      </c>
      <c r="D516" s="67">
        <v>1.0</v>
      </c>
      <c r="E516" s="501" t="s">
        <v>1370</v>
      </c>
      <c r="F516" s="137" t="s">
        <v>331</v>
      </c>
      <c r="G516" s="137" t="s">
        <v>243</v>
      </c>
      <c r="H516" s="137" t="s">
        <v>63</v>
      </c>
      <c r="I516" s="137" t="s">
        <v>671</v>
      </c>
      <c r="J516" s="320" t="s">
        <v>1371</v>
      </c>
      <c r="K516" s="138">
        <v>6785.0</v>
      </c>
      <c r="L516" s="138">
        <v>6785.0</v>
      </c>
      <c r="M516" s="266">
        <f t="shared" si="44"/>
        <v>1</v>
      </c>
      <c r="N516" s="138">
        <v>0.0</v>
      </c>
      <c r="O516" s="267">
        <f t="shared" si="45"/>
        <v>0</v>
      </c>
      <c r="P516" s="137">
        <v>1.0</v>
      </c>
      <c r="Q516" s="137">
        <v>0.0</v>
      </c>
      <c r="R516" s="267">
        <f t="shared" si="46"/>
        <v>0</v>
      </c>
      <c r="S516" s="137" t="s">
        <v>1372</v>
      </c>
      <c r="T516" s="137">
        <v>5.0</v>
      </c>
      <c r="U516" s="252"/>
      <c r="V516" s="137" t="s">
        <v>1074</v>
      </c>
      <c r="W516" s="264"/>
      <c r="X516" s="268">
        <f t="shared" si="40"/>
        <v>46.26662121</v>
      </c>
      <c r="Y516" s="268">
        <f>IF(K516="","",IF(THAM_SO!$B$7="Ưu tiên tỷ lệ trực tuyến thấp",(1-M516)*100,M516*100))</f>
        <v>0</v>
      </c>
      <c r="Z516" s="268">
        <f t="shared" si="41"/>
        <v>0</v>
      </c>
      <c r="AA516" s="268">
        <f t="shared" si="42"/>
        <v>0</v>
      </c>
      <c r="AB516" s="268">
        <f t="shared" si="43"/>
        <v>100</v>
      </c>
      <c r="AC516" s="268">
        <f>IF(K516="","",X516*THAM_SO!$B$2+Y516*THAM_SO!$B$3+Z516*THAM_SO!$B$4+AA516*THAM_SO!$B$5+AB516*THAM_SO!$B$6)</f>
        <v>26.19331742</v>
      </c>
      <c r="AD516" s="269">
        <f t="shared" si="30"/>
        <v>99</v>
      </c>
      <c r="AE516" s="264"/>
      <c r="AF516" s="78"/>
      <c r="AG516" s="78"/>
      <c r="AH516" s="78"/>
      <c r="AI516" s="78"/>
      <c r="AJ516" s="78"/>
      <c r="AK516" s="78"/>
      <c r="AL516" s="78"/>
    </row>
    <row r="517" ht="13.5" customHeight="1">
      <c r="A517" s="20">
        <v>512.0</v>
      </c>
      <c r="B517" s="20" t="s">
        <v>63</v>
      </c>
      <c r="C517" s="20" t="s">
        <v>159</v>
      </c>
      <c r="D517" s="67">
        <v>2.0</v>
      </c>
      <c r="E517" s="68" t="s">
        <v>544</v>
      </c>
      <c r="F517" s="69" t="s">
        <v>443</v>
      </c>
      <c r="G517" s="69" t="s">
        <v>444</v>
      </c>
      <c r="H517" s="69" t="s">
        <v>63</v>
      </c>
      <c r="I517" s="69" t="s">
        <v>671</v>
      </c>
      <c r="J517" s="237" t="s">
        <v>1373</v>
      </c>
      <c r="K517" s="70">
        <v>126.0</v>
      </c>
      <c r="L517" s="70">
        <v>126.0</v>
      </c>
      <c r="M517" s="71">
        <f t="shared" si="44"/>
        <v>1</v>
      </c>
      <c r="N517" s="70">
        <v>0.0</v>
      </c>
      <c r="O517" s="72">
        <f t="shared" si="45"/>
        <v>0</v>
      </c>
      <c r="P517" s="69">
        <v>1.0</v>
      </c>
      <c r="Q517" s="69">
        <v>0.0</v>
      </c>
      <c r="R517" s="72">
        <f t="shared" si="46"/>
        <v>0</v>
      </c>
      <c r="S517" s="76"/>
      <c r="T517" s="69">
        <v>0.0</v>
      </c>
      <c r="U517" s="69" t="s">
        <v>502</v>
      </c>
      <c r="V517" s="76"/>
      <c r="W517" s="76"/>
      <c r="X517" s="73">
        <f t="shared" si="40"/>
        <v>0.8591885442</v>
      </c>
      <c r="Y517" s="73">
        <f>IF(K517="","",IF(THAM_SO!$B$7="Ưu tiên tỷ lệ trực tuyến thấp",(1-M517)*100,M517*100))</f>
        <v>0</v>
      </c>
      <c r="Z517" s="73">
        <f t="shared" si="41"/>
        <v>0</v>
      </c>
      <c r="AA517" s="73">
        <f t="shared" si="42"/>
        <v>0</v>
      </c>
      <c r="AB517" s="73">
        <f t="shared" si="43"/>
        <v>0</v>
      </c>
      <c r="AC517" s="73">
        <f>IF(K517="","",X517*THAM_SO!$B$2+Y517*THAM_SO!$B$3+Z517*THAM_SO!$B$4+AA517*THAM_SO!$B$5+AB517*THAM_SO!$B$6)</f>
        <v>0.3007159905</v>
      </c>
      <c r="AD517" s="75">
        <f t="shared" si="30"/>
        <v>455</v>
      </c>
      <c r="AE517" s="76"/>
      <c r="AF517" s="78"/>
      <c r="AG517" s="78"/>
      <c r="AH517" s="78"/>
      <c r="AI517" s="78"/>
      <c r="AJ517" s="78"/>
      <c r="AK517" s="78"/>
      <c r="AL517" s="78"/>
    </row>
    <row r="518" ht="13.5" customHeight="1">
      <c r="A518" s="20">
        <v>513.0</v>
      </c>
      <c r="B518" s="20" t="s">
        <v>63</v>
      </c>
      <c r="C518" s="20" t="s">
        <v>159</v>
      </c>
      <c r="D518" s="67">
        <v>3.0</v>
      </c>
      <c r="E518" s="68" t="s">
        <v>513</v>
      </c>
      <c r="F518" s="69" t="s">
        <v>445</v>
      </c>
      <c r="G518" s="69" t="s">
        <v>185</v>
      </c>
      <c r="H518" s="69" t="s">
        <v>63</v>
      </c>
      <c r="I518" s="69" t="s">
        <v>671</v>
      </c>
      <c r="J518" s="237" t="s">
        <v>1374</v>
      </c>
      <c r="K518" s="70">
        <v>211.0</v>
      </c>
      <c r="L518" s="70">
        <v>211.0</v>
      </c>
      <c r="M518" s="71">
        <f t="shared" si="44"/>
        <v>1</v>
      </c>
      <c r="N518" s="70">
        <v>0.0</v>
      </c>
      <c r="O518" s="72">
        <f t="shared" si="45"/>
        <v>0</v>
      </c>
      <c r="P518" s="69">
        <v>1.0</v>
      </c>
      <c r="Q518" s="69">
        <v>0.0</v>
      </c>
      <c r="R518" s="72">
        <f t="shared" si="46"/>
        <v>0</v>
      </c>
      <c r="S518" s="76"/>
      <c r="T518" s="69">
        <v>0.0</v>
      </c>
      <c r="U518" s="76"/>
      <c r="V518" s="76"/>
      <c r="W518" s="76"/>
      <c r="X518" s="73">
        <f t="shared" si="40"/>
        <v>1.438799864</v>
      </c>
      <c r="Y518" s="73">
        <f>IF(K518="","",IF(THAM_SO!$B$7="Ưu tiên tỷ lệ trực tuyến thấp",(1-M518)*100,M518*100))</f>
        <v>0</v>
      </c>
      <c r="Z518" s="73">
        <f t="shared" si="41"/>
        <v>0</v>
      </c>
      <c r="AA518" s="73">
        <f t="shared" si="42"/>
        <v>0</v>
      </c>
      <c r="AB518" s="73">
        <f t="shared" si="43"/>
        <v>0</v>
      </c>
      <c r="AC518" s="73">
        <f>IF(K518="","",X518*THAM_SO!$B$2+Y518*THAM_SO!$B$3+Z518*THAM_SO!$B$4+AA518*THAM_SO!$B$5+AB518*THAM_SO!$B$6)</f>
        <v>0.5035799523</v>
      </c>
      <c r="AD518" s="75">
        <f t="shared" si="30"/>
        <v>444</v>
      </c>
      <c r="AE518" s="76"/>
      <c r="AF518" s="78"/>
      <c r="AG518" s="78"/>
      <c r="AH518" s="78"/>
      <c r="AI518" s="78"/>
      <c r="AJ518" s="78"/>
      <c r="AK518" s="78"/>
      <c r="AL518" s="78"/>
    </row>
    <row r="519" ht="13.5" customHeight="1">
      <c r="A519" s="20">
        <v>514.0</v>
      </c>
      <c r="B519" s="20" t="s">
        <v>63</v>
      </c>
      <c r="C519" s="20" t="s">
        <v>159</v>
      </c>
      <c r="D519" s="67">
        <v>4.0</v>
      </c>
      <c r="E519" s="68" t="s">
        <v>642</v>
      </c>
      <c r="F519" s="69" t="s">
        <v>183</v>
      </c>
      <c r="G519" s="69" t="s">
        <v>185</v>
      </c>
      <c r="H519" s="69" t="s">
        <v>63</v>
      </c>
      <c r="I519" s="69" t="s">
        <v>671</v>
      </c>
      <c r="J519" s="237" t="s">
        <v>1375</v>
      </c>
      <c r="K519" s="70">
        <v>22.0</v>
      </c>
      <c r="L519" s="70">
        <v>22.0</v>
      </c>
      <c r="M519" s="71">
        <f t="shared" si="44"/>
        <v>1</v>
      </c>
      <c r="N519" s="70">
        <v>0.0</v>
      </c>
      <c r="O519" s="72">
        <f t="shared" si="45"/>
        <v>0</v>
      </c>
      <c r="P519" s="69">
        <v>1.0</v>
      </c>
      <c r="Q519" s="69">
        <v>1.0</v>
      </c>
      <c r="R519" s="72">
        <f t="shared" si="46"/>
        <v>1</v>
      </c>
      <c r="S519" s="76"/>
      <c r="T519" s="69">
        <v>0.0</v>
      </c>
      <c r="U519" s="76"/>
      <c r="V519" s="76"/>
      <c r="W519" s="76"/>
      <c r="X519" s="73">
        <f t="shared" si="40"/>
        <v>0.1500170474</v>
      </c>
      <c r="Y519" s="73">
        <f>IF(K519="","",IF(THAM_SO!$B$7="Ưu tiên tỷ lệ trực tuyến thấp",(1-M519)*100,M519*100))</f>
        <v>0</v>
      </c>
      <c r="Z519" s="73">
        <f t="shared" si="41"/>
        <v>100</v>
      </c>
      <c r="AA519" s="73">
        <f t="shared" si="42"/>
        <v>0</v>
      </c>
      <c r="AB519" s="73">
        <f t="shared" si="43"/>
        <v>0</v>
      </c>
      <c r="AC519" s="73">
        <f>IF(K519="","",X519*THAM_SO!$B$2+Y519*THAM_SO!$B$3+Z519*THAM_SO!$B$4+AA519*THAM_SO!$B$5+AB519*THAM_SO!$B$6)</f>
        <v>30.05250597</v>
      </c>
      <c r="AD519" s="75">
        <f t="shared" si="30"/>
        <v>93</v>
      </c>
      <c r="AE519" s="76"/>
      <c r="AF519" s="78"/>
      <c r="AG519" s="78"/>
      <c r="AH519" s="78"/>
      <c r="AI519" s="78"/>
      <c r="AJ519" s="78"/>
      <c r="AK519" s="78"/>
      <c r="AL519" s="78"/>
    </row>
    <row r="520" ht="13.5" customHeight="1">
      <c r="A520" s="20">
        <v>515.0</v>
      </c>
      <c r="B520" s="20" t="s">
        <v>63</v>
      </c>
      <c r="C520" s="20" t="s">
        <v>159</v>
      </c>
      <c r="D520" s="67">
        <v>5.0</v>
      </c>
      <c r="E520" s="68" t="s">
        <v>661</v>
      </c>
      <c r="F520" s="69" t="s">
        <v>224</v>
      </c>
      <c r="G520" s="69" t="s">
        <v>226</v>
      </c>
      <c r="H520" s="69" t="s">
        <v>63</v>
      </c>
      <c r="I520" s="69" t="s">
        <v>671</v>
      </c>
      <c r="J520" s="290" t="s">
        <v>686</v>
      </c>
      <c r="K520" s="70">
        <v>1146.0</v>
      </c>
      <c r="L520" s="70">
        <v>1146.0</v>
      </c>
      <c r="M520" s="71">
        <f t="shared" si="44"/>
        <v>1</v>
      </c>
      <c r="N520" s="70">
        <v>0.0</v>
      </c>
      <c r="O520" s="72">
        <f t="shared" si="45"/>
        <v>0</v>
      </c>
      <c r="P520" s="69">
        <v>1.0</v>
      </c>
      <c r="Q520" s="69">
        <v>1.0</v>
      </c>
      <c r="R520" s="72">
        <f t="shared" si="46"/>
        <v>1</v>
      </c>
      <c r="S520" s="76"/>
      <c r="T520" s="69">
        <v>5.0</v>
      </c>
      <c r="U520" s="69" t="s">
        <v>1068</v>
      </c>
      <c r="V520" s="69" t="s">
        <v>1074</v>
      </c>
      <c r="W520" s="76"/>
      <c r="X520" s="73">
        <f t="shared" si="40"/>
        <v>7.814524378</v>
      </c>
      <c r="Y520" s="73">
        <f>IF(K520="","",IF(THAM_SO!$B$7="Ưu tiên tỷ lệ trực tuyến thấp",(1-M520)*100,M520*100))</f>
        <v>0</v>
      </c>
      <c r="Z520" s="73">
        <f t="shared" si="41"/>
        <v>100</v>
      </c>
      <c r="AA520" s="73">
        <f t="shared" si="42"/>
        <v>0</v>
      </c>
      <c r="AB520" s="73">
        <f t="shared" si="43"/>
        <v>100</v>
      </c>
      <c r="AC520" s="73">
        <f>IF(K520="","",X520*THAM_SO!$B$2+Y520*THAM_SO!$B$3+Z520*THAM_SO!$B$4+AA520*THAM_SO!$B$5+AB520*THAM_SO!$B$6)</f>
        <v>42.73508353</v>
      </c>
      <c r="AD520" s="75">
        <f t="shared" si="30"/>
        <v>8</v>
      </c>
      <c r="AE520" s="76"/>
      <c r="AF520" s="78"/>
      <c r="AG520" s="78"/>
      <c r="AH520" s="78"/>
      <c r="AI520" s="78"/>
      <c r="AJ520" s="78"/>
      <c r="AK520" s="78"/>
      <c r="AL520" s="78"/>
    </row>
    <row r="521" ht="13.5" customHeight="1">
      <c r="A521" s="20">
        <v>516.0</v>
      </c>
      <c r="B521" s="20" t="s">
        <v>63</v>
      </c>
      <c r="C521" s="20" t="s">
        <v>160</v>
      </c>
      <c r="D521" s="67">
        <v>1.0</v>
      </c>
      <c r="E521" s="68" t="s">
        <v>512</v>
      </c>
      <c r="F521" s="69" t="s">
        <v>331</v>
      </c>
      <c r="G521" s="69" t="s">
        <v>243</v>
      </c>
      <c r="H521" s="69" t="s">
        <v>63</v>
      </c>
      <c r="I521" s="69" t="s">
        <v>759</v>
      </c>
      <c r="J521" s="237" t="s">
        <v>1376</v>
      </c>
      <c r="K521" s="70">
        <v>1688.0</v>
      </c>
      <c r="L521" s="70">
        <v>1683.0</v>
      </c>
      <c r="M521" s="71">
        <f t="shared" si="44"/>
        <v>0.9970379147</v>
      </c>
      <c r="N521" s="70">
        <v>0.0</v>
      </c>
      <c r="O521" s="72">
        <f t="shared" si="45"/>
        <v>0</v>
      </c>
      <c r="P521" s="69">
        <v>1.0</v>
      </c>
      <c r="Q521" s="69">
        <v>0.0</v>
      </c>
      <c r="R521" s="72">
        <f t="shared" si="46"/>
        <v>0</v>
      </c>
      <c r="S521" s="220" t="s">
        <v>545</v>
      </c>
      <c r="T521" s="69">
        <v>5.0</v>
      </c>
      <c r="U521" s="69" t="s">
        <v>1068</v>
      </c>
      <c r="V521" s="69" t="s">
        <v>1074</v>
      </c>
      <c r="W521" s="76"/>
      <c r="X521" s="73">
        <f t="shared" si="40"/>
        <v>11.51039891</v>
      </c>
      <c r="Y521" s="73">
        <f>IF(K521="","",IF(THAM_SO!$B$7="Ưu tiên tỷ lệ trực tuyến thấp",(1-M521)*100,M521*100))</f>
        <v>0.2962085308</v>
      </c>
      <c r="Z521" s="73">
        <f t="shared" si="41"/>
        <v>0</v>
      </c>
      <c r="AA521" s="73">
        <f t="shared" si="42"/>
        <v>0</v>
      </c>
      <c r="AB521" s="72">
        <f t="shared" ref="AB521:AB523" si="47">IFERROR(AA521/Z521,0)</f>
        <v>0</v>
      </c>
      <c r="AC521" s="69" t="s">
        <v>545</v>
      </c>
      <c r="AD521" s="69">
        <v>1.0</v>
      </c>
      <c r="AE521" s="69" t="s">
        <v>761</v>
      </c>
      <c r="AF521" s="69" t="s">
        <v>441</v>
      </c>
      <c r="AG521" s="105"/>
      <c r="AH521" s="105"/>
      <c r="AI521" s="105"/>
      <c r="AJ521" s="105"/>
      <c r="AK521" s="105"/>
      <c r="AL521" s="105"/>
    </row>
    <row r="522" ht="13.5" customHeight="1">
      <c r="A522" s="20">
        <v>517.0</v>
      </c>
      <c r="B522" s="20" t="s">
        <v>63</v>
      </c>
      <c r="C522" s="20" t="s">
        <v>160</v>
      </c>
      <c r="D522" s="67">
        <v>2.0</v>
      </c>
      <c r="E522" s="68" t="s">
        <v>513</v>
      </c>
      <c r="F522" s="69" t="s">
        <v>650</v>
      </c>
      <c r="G522" s="69" t="s">
        <v>185</v>
      </c>
      <c r="H522" s="69" t="s">
        <v>63</v>
      </c>
      <c r="I522" s="69" t="s">
        <v>804</v>
      </c>
      <c r="J522" s="237" t="s">
        <v>1377</v>
      </c>
      <c r="K522" s="70">
        <v>1120.0</v>
      </c>
      <c r="L522" s="70">
        <v>1113.0</v>
      </c>
      <c r="M522" s="71">
        <f t="shared" si="44"/>
        <v>0.99375</v>
      </c>
      <c r="N522" s="70">
        <v>0.0</v>
      </c>
      <c r="O522" s="72">
        <f t="shared" si="45"/>
        <v>0</v>
      </c>
      <c r="P522" s="69">
        <v>1.0</v>
      </c>
      <c r="Q522" s="69">
        <v>1.0</v>
      </c>
      <c r="R522" s="72">
        <f t="shared" si="46"/>
        <v>1</v>
      </c>
      <c r="S522" s="220" t="s">
        <v>545</v>
      </c>
      <c r="T522" s="69">
        <v>0.0</v>
      </c>
      <c r="U522" s="76"/>
      <c r="V522" s="76"/>
      <c r="W522" s="76"/>
      <c r="X522" s="73">
        <f t="shared" si="40"/>
        <v>7.637231504</v>
      </c>
      <c r="Y522" s="73">
        <f>IF(K522="","",IF(THAM_SO!$B$7="Ưu tiên tỷ lệ trực tuyến thấp",(1-M522)*100,M522*100))</f>
        <v>0.625</v>
      </c>
      <c r="Z522" s="73">
        <f t="shared" si="41"/>
        <v>100</v>
      </c>
      <c r="AA522" s="73">
        <f t="shared" si="42"/>
        <v>0</v>
      </c>
      <c r="AB522" s="72">
        <f t="shared" si="47"/>
        <v>0</v>
      </c>
      <c r="AC522" s="69" t="s">
        <v>545</v>
      </c>
      <c r="AD522" s="69">
        <v>0.0</v>
      </c>
      <c r="AE522" s="76"/>
      <c r="AF522" s="76"/>
      <c r="AG522" s="78"/>
      <c r="AH522" s="78"/>
      <c r="AI522" s="78"/>
      <c r="AJ522" s="78"/>
      <c r="AK522" s="78"/>
      <c r="AL522" s="78"/>
    </row>
    <row r="523" ht="13.5" customHeight="1">
      <c r="A523" s="20">
        <v>518.0</v>
      </c>
      <c r="B523" s="20" t="s">
        <v>63</v>
      </c>
      <c r="C523" s="20" t="s">
        <v>160</v>
      </c>
      <c r="D523" s="67">
        <v>3.0</v>
      </c>
      <c r="E523" s="104" t="s">
        <v>954</v>
      </c>
      <c r="F523" s="105" t="s">
        <v>767</v>
      </c>
      <c r="G523" s="105" t="s">
        <v>236</v>
      </c>
      <c r="H523" s="105" t="s">
        <v>63</v>
      </c>
      <c r="I523" s="105" t="s">
        <v>759</v>
      </c>
      <c r="J523" s="452" t="s">
        <v>1378</v>
      </c>
      <c r="K523" s="453">
        <v>106.0</v>
      </c>
      <c r="L523" s="453">
        <v>106.0</v>
      </c>
      <c r="M523" s="71">
        <f t="shared" si="44"/>
        <v>1</v>
      </c>
      <c r="N523" s="70">
        <v>0.0</v>
      </c>
      <c r="O523" s="72">
        <f t="shared" si="45"/>
        <v>0</v>
      </c>
      <c r="P523" s="69">
        <v>1.0</v>
      </c>
      <c r="Q523" s="69">
        <v>0.0</v>
      </c>
      <c r="R523" s="72">
        <f t="shared" si="46"/>
        <v>0</v>
      </c>
      <c r="S523" s="220" t="s">
        <v>545</v>
      </c>
      <c r="T523" s="69">
        <v>5.0</v>
      </c>
      <c r="U523" s="69" t="s">
        <v>1068</v>
      </c>
      <c r="V523" s="69" t="s">
        <v>1074</v>
      </c>
      <c r="W523" s="76"/>
      <c r="X523" s="73">
        <f t="shared" si="40"/>
        <v>0.7228094102</v>
      </c>
      <c r="Y523" s="73">
        <f>IF(K523="","",IF(THAM_SO!$B$7="Ưu tiên tỷ lệ trực tuyến thấp",(1-M523)*100,M523*100))</f>
        <v>0</v>
      </c>
      <c r="Z523" s="73">
        <f t="shared" si="41"/>
        <v>0</v>
      </c>
      <c r="AA523" s="73">
        <f t="shared" si="42"/>
        <v>0</v>
      </c>
      <c r="AB523" s="72">
        <f t="shared" si="47"/>
        <v>0</v>
      </c>
      <c r="AC523" s="69" t="s">
        <v>545</v>
      </c>
      <c r="AD523" s="69">
        <v>0.0</v>
      </c>
      <c r="AE523" s="76"/>
      <c r="AF523" s="76"/>
      <c r="AG523" s="78"/>
      <c r="AH523" s="78"/>
      <c r="AI523" s="78"/>
      <c r="AJ523" s="78"/>
      <c r="AK523" s="78"/>
      <c r="AL523" s="78"/>
    </row>
    <row r="524" ht="13.5" customHeight="1">
      <c r="A524" s="20">
        <v>519.0</v>
      </c>
      <c r="B524" s="20" t="s">
        <v>63</v>
      </c>
      <c r="C524" s="20" t="s">
        <v>160</v>
      </c>
      <c r="D524" s="67">
        <v>4.0</v>
      </c>
      <c r="E524" s="68" t="s">
        <v>646</v>
      </c>
      <c r="F524" s="69" t="s">
        <v>205</v>
      </c>
      <c r="G524" s="69" t="s">
        <v>206</v>
      </c>
      <c r="H524" s="69" t="s">
        <v>63</v>
      </c>
      <c r="I524" s="69" t="s">
        <v>804</v>
      </c>
      <c r="J524" s="298" t="s">
        <v>814</v>
      </c>
      <c r="K524" s="70">
        <v>627.0</v>
      </c>
      <c r="L524" s="70">
        <v>627.0</v>
      </c>
      <c r="M524" s="71">
        <f t="shared" si="44"/>
        <v>1</v>
      </c>
      <c r="N524" s="70">
        <v>0.0</v>
      </c>
      <c r="O524" s="72">
        <f t="shared" si="45"/>
        <v>0</v>
      </c>
      <c r="P524" s="69">
        <v>1.0</v>
      </c>
      <c r="Q524" s="69">
        <v>1.0</v>
      </c>
      <c r="R524" s="72">
        <f t="shared" si="46"/>
        <v>1</v>
      </c>
      <c r="S524" s="220" t="s">
        <v>545</v>
      </c>
      <c r="T524" s="69">
        <v>0.0</v>
      </c>
      <c r="U524" s="76"/>
      <c r="V524" s="76"/>
      <c r="W524" s="76"/>
      <c r="X524" s="73">
        <f t="shared" si="40"/>
        <v>4.275485851</v>
      </c>
      <c r="Y524" s="73">
        <f>IF(K524="","",IF(THAM_SO!$B$7="Ưu tiên tỷ lệ trực tuyến thấp",(1-M524)*100,M524*100))</f>
        <v>0</v>
      </c>
      <c r="Z524" s="73">
        <f t="shared" si="41"/>
        <v>100</v>
      </c>
      <c r="AA524" s="73">
        <f t="shared" si="42"/>
        <v>0</v>
      </c>
      <c r="AB524" s="73">
        <f t="shared" ref="AB524:AB590" si="48">IF(K524="","",IFERROR(T524/5*100,0))</f>
        <v>0</v>
      </c>
      <c r="AC524" s="73">
        <f>IF(K524="","",X524*THAM_SO!$B$2+Y524*THAM_SO!$B$3+Z524*THAM_SO!$B$4+AA524*THAM_SO!$B$5+AB524*THAM_SO!$B$6)</f>
        <v>31.49642005</v>
      </c>
      <c r="AD524" s="75">
        <f t="shared" ref="AD524:AD590" si="49">IF(AC524="","",COUNTIF($AC$6:$AC$590,"&gt;"&amp;AC524)+1)</f>
        <v>82</v>
      </c>
      <c r="AE524" s="76"/>
      <c r="AF524" s="78"/>
      <c r="AG524" s="78"/>
      <c r="AH524" s="78"/>
      <c r="AI524" s="78"/>
      <c r="AJ524" s="78"/>
      <c r="AK524" s="78"/>
      <c r="AL524" s="78"/>
    </row>
    <row r="525" ht="13.5" customHeight="1">
      <c r="A525" s="20">
        <v>520.0</v>
      </c>
      <c r="B525" s="20" t="s">
        <v>63</v>
      </c>
      <c r="C525" s="20" t="s">
        <v>160</v>
      </c>
      <c r="D525" s="67">
        <v>5.0</v>
      </c>
      <c r="E525" s="104" t="s">
        <v>945</v>
      </c>
      <c r="F525" s="105" t="s">
        <v>275</v>
      </c>
      <c r="G525" s="105" t="s">
        <v>226</v>
      </c>
      <c r="H525" s="105" t="s">
        <v>63</v>
      </c>
      <c r="I525" s="105" t="s">
        <v>759</v>
      </c>
      <c r="J525" s="452" t="s">
        <v>1379</v>
      </c>
      <c r="K525" s="453">
        <v>181.0</v>
      </c>
      <c r="L525" s="453">
        <v>181.0</v>
      </c>
      <c r="M525" s="454">
        <f t="shared" si="44"/>
        <v>1</v>
      </c>
      <c r="N525" s="453">
        <v>0.0</v>
      </c>
      <c r="O525" s="456">
        <f t="shared" si="45"/>
        <v>0</v>
      </c>
      <c r="P525" s="105">
        <v>3.0</v>
      </c>
      <c r="Q525" s="105">
        <v>2.0</v>
      </c>
      <c r="R525" s="456">
        <f t="shared" si="46"/>
        <v>0.6666666667</v>
      </c>
      <c r="S525" s="105" t="s">
        <v>886</v>
      </c>
      <c r="T525" s="105">
        <v>1.0</v>
      </c>
      <c r="U525" s="78"/>
      <c r="V525" s="76"/>
      <c r="W525" s="76"/>
      <c r="X525" s="73">
        <f t="shared" si="40"/>
        <v>1.234231163</v>
      </c>
      <c r="Y525" s="73">
        <f>IF(K525="","",IF(THAM_SO!$B$7="Ưu tiên tỷ lệ trực tuyến thấp",(1-M525)*100,M525*100))</f>
        <v>0</v>
      </c>
      <c r="Z525" s="73">
        <f t="shared" si="41"/>
        <v>66.66666667</v>
      </c>
      <c r="AA525" s="73">
        <f t="shared" si="42"/>
        <v>0</v>
      </c>
      <c r="AB525" s="73">
        <f t="shared" si="48"/>
        <v>20</v>
      </c>
      <c r="AC525" s="73">
        <f>IF(K525="","",X525*THAM_SO!$B$2+Y525*THAM_SO!$B$3+Z525*THAM_SO!$B$4+AA525*THAM_SO!$B$5+AB525*THAM_SO!$B$6)</f>
        <v>22.43198091</v>
      </c>
      <c r="AD525" s="75">
        <f t="shared" si="49"/>
        <v>108</v>
      </c>
      <c r="AE525" s="76"/>
      <c r="AF525" s="78"/>
      <c r="AG525" s="78"/>
      <c r="AH525" s="78"/>
      <c r="AI525" s="78"/>
      <c r="AJ525" s="78"/>
      <c r="AK525" s="78"/>
      <c r="AL525" s="78"/>
    </row>
    <row r="526" ht="13.5" customHeight="1">
      <c r="A526" s="20">
        <v>521.0</v>
      </c>
      <c r="B526" s="20" t="s">
        <v>63</v>
      </c>
      <c r="C526" s="20" t="s">
        <v>161</v>
      </c>
      <c r="D526" s="67">
        <v>1.0</v>
      </c>
      <c r="E526" s="696" t="s">
        <v>513</v>
      </c>
      <c r="F526" s="20" t="s">
        <v>650</v>
      </c>
      <c r="G526" s="20" t="s">
        <v>185</v>
      </c>
      <c r="H526" s="20" t="s">
        <v>63</v>
      </c>
      <c r="I526" s="20" t="s">
        <v>759</v>
      </c>
      <c r="J526" s="697" t="s">
        <v>1380</v>
      </c>
      <c r="K526" s="77">
        <v>1590.0</v>
      </c>
      <c r="L526" s="77">
        <v>1590.0</v>
      </c>
      <c r="M526" s="454">
        <f t="shared" si="44"/>
        <v>1</v>
      </c>
      <c r="N526" s="77">
        <v>0.0</v>
      </c>
      <c r="O526" s="456">
        <f t="shared" si="45"/>
        <v>0</v>
      </c>
      <c r="P526" s="20"/>
      <c r="Q526" s="20"/>
      <c r="R526" s="20">
        <f t="shared" si="46"/>
        <v>0</v>
      </c>
      <c r="S526" s="20"/>
      <c r="T526" s="20"/>
      <c r="U526" s="20"/>
      <c r="V526" s="20"/>
      <c r="W526" s="20"/>
      <c r="X526" s="20">
        <f t="shared" si="40"/>
        <v>10.84214115</v>
      </c>
      <c r="Y526" s="20">
        <f>IF(K526="","",IF(THAM_SO!$B$7="Ưu tiên tỷ lệ trực tuyến thấp",(1-M526)*100,M526*100))</f>
        <v>0</v>
      </c>
      <c r="Z526" s="20">
        <f t="shared" si="41"/>
        <v>0</v>
      </c>
      <c r="AA526" s="20">
        <f t="shared" si="42"/>
        <v>0</v>
      </c>
      <c r="AB526" s="20">
        <f t="shared" si="48"/>
        <v>0</v>
      </c>
      <c r="AC526" s="20">
        <f>IF(K526="","",X526*THAM_SO!$B$2+Y526*THAM_SO!$B$3+Z526*THAM_SO!$B$4+AA526*THAM_SO!$B$5+AB526*THAM_SO!$B$6)</f>
        <v>3.794749403</v>
      </c>
      <c r="AD526" s="20">
        <f t="shared" si="49"/>
        <v>287</v>
      </c>
      <c r="AE526" s="20"/>
      <c r="AF526" s="20"/>
      <c r="AG526" s="20"/>
      <c r="AH526" s="20"/>
      <c r="AI526" s="20"/>
      <c r="AJ526" s="20"/>
      <c r="AK526" s="20"/>
      <c r="AL526" s="20"/>
    </row>
    <row r="527" ht="13.5" customHeight="1">
      <c r="A527" s="20">
        <v>522.0</v>
      </c>
      <c r="B527" s="20" t="s">
        <v>63</v>
      </c>
      <c r="C527" s="20" t="s">
        <v>161</v>
      </c>
      <c r="D527" s="67">
        <v>2.0</v>
      </c>
      <c r="E527" s="696" t="s">
        <v>512</v>
      </c>
      <c r="F527" s="20" t="s">
        <v>331</v>
      </c>
      <c r="G527" s="20" t="s">
        <v>243</v>
      </c>
      <c r="H527" s="20" t="s">
        <v>63</v>
      </c>
      <c r="I527" s="20" t="s">
        <v>759</v>
      </c>
      <c r="J527" s="697" t="s">
        <v>1381</v>
      </c>
      <c r="K527" s="77">
        <v>1857.0</v>
      </c>
      <c r="L527" s="77">
        <v>1857.0</v>
      </c>
      <c r="M527" s="454">
        <f t="shared" si="44"/>
        <v>1</v>
      </c>
      <c r="N527" s="77">
        <v>0.0</v>
      </c>
      <c r="O527" s="456">
        <f t="shared" si="45"/>
        <v>0</v>
      </c>
      <c r="P527" s="20"/>
      <c r="Q527" s="20"/>
      <c r="R527" s="20">
        <f t="shared" si="46"/>
        <v>0</v>
      </c>
      <c r="S527" s="20"/>
      <c r="T527" s="20"/>
      <c r="U527" s="20"/>
      <c r="V527" s="20"/>
      <c r="W527" s="20"/>
      <c r="X527" s="20">
        <f t="shared" si="40"/>
        <v>12.66280259</v>
      </c>
      <c r="Y527" s="20">
        <f>IF(K527="","",IF(THAM_SO!$B$7="Ưu tiên tỷ lệ trực tuyến thấp",(1-M527)*100,M527*100))</f>
        <v>0</v>
      </c>
      <c r="Z527" s="20">
        <f t="shared" si="41"/>
        <v>0</v>
      </c>
      <c r="AA527" s="20">
        <f t="shared" si="42"/>
        <v>0</v>
      </c>
      <c r="AB527" s="20">
        <f t="shared" si="48"/>
        <v>0</v>
      </c>
      <c r="AC527" s="20">
        <f>IF(K527="","",X527*THAM_SO!$B$2+Y527*THAM_SO!$B$3+Z527*THAM_SO!$B$4+AA527*THAM_SO!$B$5+AB527*THAM_SO!$B$6)</f>
        <v>4.431980907</v>
      </c>
      <c r="AD527" s="20">
        <f t="shared" si="49"/>
        <v>270</v>
      </c>
      <c r="AE527" s="20"/>
      <c r="AF527" s="20"/>
      <c r="AG527" s="20"/>
      <c r="AH527" s="20"/>
      <c r="AI527" s="20"/>
      <c r="AJ527" s="20"/>
      <c r="AK527" s="20"/>
      <c r="AL527" s="20"/>
    </row>
    <row r="528" ht="13.5" customHeight="1">
      <c r="A528" s="20">
        <v>523.0</v>
      </c>
      <c r="B528" s="20" t="s">
        <v>63</v>
      </c>
      <c r="C528" s="20" t="s">
        <v>161</v>
      </c>
      <c r="D528" s="67">
        <v>3.0</v>
      </c>
      <c r="E528" s="375" t="s">
        <v>1155</v>
      </c>
      <c r="F528" s="698" t="s">
        <v>224</v>
      </c>
      <c r="G528" s="77" t="s">
        <v>226</v>
      </c>
      <c r="H528" s="20" t="s">
        <v>63</v>
      </c>
      <c r="I528" s="20" t="s">
        <v>759</v>
      </c>
      <c r="J528" s="699" t="s">
        <v>1382</v>
      </c>
      <c r="K528" s="77">
        <v>584.0</v>
      </c>
      <c r="L528" s="77">
        <v>584.0</v>
      </c>
      <c r="M528" s="454">
        <f t="shared" si="44"/>
        <v>1</v>
      </c>
      <c r="N528" s="77">
        <v>0.0</v>
      </c>
      <c r="O528" s="456">
        <f t="shared" si="45"/>
        <v>0</v>
      </c>
      <c r="P528" s="20"/>
      <c r="Q528" s="20"/>
      <c r="R528" s="20">
        <f t="shared" si="46"/>
        <v>0</v>
      </c>
      <c r="S528" s="20"/>
      <c r="T528" s="20"/>
      <c r="U528" s="20"/>
      <c r="V528" s="20"/>
      <c r="W528" s="20"/>
      <c r="X528" s="20">
        <f t="shared" si="40"/>
        <v>3.982270713</v>
      </c>
      <c r="Y528" s="20">
        <f>IF(K528="","",IF(THAM_SO!$B$7="Ưu tiên tỷ lệ trực tuyến thấp",(1-M528)*100,M528*100))</f>
        <v>0</v>
      </c>
      <c r="Z528" s="20">
        <f t="shared" si="41"/>
        <v>0</v>
      </c>
      <c r="AA528" s="20">
        <f t="shared" si="42"/>
        <v>0</v>
      </c>
      <c r="AB528" s="20">
        <f t="shared" si="48"/>
        <v>0</v>
      </c>
      <c r="AC528" s="20">
        <f>IF(K528="","",X528*THAM_SO!$B$2+Y528*THAM_SO!$B$3+Z528*THAM_SO!$B$4+AA528*THAM_SO!$B$5+AB528*THAM_SO!$B$6)</f>
        <v>1.393794749</v>
      </c>
      <c r="AD528" s="20">
        <f t="shared" si="49"/>
        <v>391</v>
      </c>
      <c r="AE528" s="20"/>
      <c r="AF528" s="20"/>
      <c r="AG528" s="20"/>
      <c r="AH528" s="20"/>
      <c r="AI528" s="20"/>
      <c r="AJ528" s="20"/>
      <c r="AK528" s="20"/>
      <c r="AL528" s="20"/>
    </row>
    <row r="529" ht="13.5" customHeight="1">
      <c r="A529" s="20">
        <v>524.0</v>
      </c>
      <c r="B529" s="20" t="s">
        <v>63</v>
      </c>
      <c r="C529" s="20" t="s">
        <v>161</v>
      </c>
      <c r="D529" s="67">
        <v>4.0</v>
      </c>
      <c r="E529" s="696" t="s">
        <v>747</v>
      </c>
      <c r="F529" s="20" t="s">
        <v>521</v>
      </c>
      <c r="G529" s="20" t="s">
        <v>985</v>
      </c>
      <c r="H529" s="20" t="s">
        <v>63</v>
      </c>
      <c r="I529" s="20" t="s">
        <v>759</v>
      </c>
      <c r="J529" s="697" t="s">
        <v>1383</v>
      </c>
      <c r="K529" s="77">
        <v>596.0</v>
      </c>
      <c r="L529" s="77">
        <v>596.0</v>
      </c>
      <c r="M529" s="454">
        <f t="shared" si="44"/>
        <v>1</v>
      </c>
      <c r="N529" s="77">
        <v>0.0</v>
      </c>
      <c r="O529" s="456">
        <f t="shared" si="45"/>
        <v>0</v>
      </c>
      <c r="P529" s="20"/>
      <c r="Q529" s="20"/>
      <c r="R529" s="20">
        <f t="shared" si="46"/>
        <v>0</v>
      </c>
      <c r="S529" s="20"/>
      <c r="T529" s="20"/>
      <c r="U529" s="20"/>
      <c r="V529" s="20"/>
      <c r="W529" s="20"/>
      <c r="X529" s="20">
        <f t="shared" si="40"/>
        <v>4.064098193</v>
      </c>
      <c r="Y529" s="20">
        <f>IF(K529="","",IF(THAM_SO!$B$7="Ưu tiên tỷ lệ trực tuyến thấp",(1-M529)*100,M529*100))</f>
        <v>0</v>
      </c>
      <c r="Z529" s="20">
        <f t="shared" si="41"/>
        <v>0</v>
      </c>
      <c r="AA529" s="20">
        <f t="shared" si="42"/>
        <v>0</v>
      </c>
      <c r="AB529" s="20">
        <f t="shared" si="48"/>
        <v>0</v>
      </c>
      <c r="AC529" s="20">
        <f>IF(K529="","",X529*THAM_SO!$B$2+Y529*THAM_SO!$B$3+Z529*THAM_SO!$B$4+AA529*THAM_SO!$B$5+AB529*THAM_SO!$B$6)</f>
        <v>1.422434368</v>
      </c>
      <c r="AD529" s="20">
        <f t="shared" si="49"/>
        <v>389</v>
      </c>
      <c r="AE529" s="20"/>
      <c r="AF529" s="20"/>
      <c r="AG529" s="20"/>
      <c r="AH529" s="20"/>
      <c r="AI529" s="20"/>
      <c r="AJ529" s="20"/>
      <c r="AK529" s="20"/>
      <c r="AL529" s="20"/>
    </row>
    <row r="530" ht="13.5" customHeight="1">
      <c r="A530" s="20">
        <v>525.0</v>
      </c>
      <c r="B530" s="20" t="s">
        <v>63</v>
      </c>
      <c r="C530" s="20" t="s">
        <v>161</v>
      </c>
      <c r="D530" s="67">
        <v>5.0</v>
      </c>
      <c r="E530" s="696" t="s">
        <v>816</v>
      </c>
      <c r="F530" s="20" t="s">
        <v>817</v>
      </c>
      <c r="G530" s="20" t="s">
        <v>243</v>
      </c>
      <c r="H530" s="20" t="s">
        <v>63</v>
      </c>
      <c r="I530" s="20" t="s">
        <v>759</v>
      </c>
      <c r="J530" s="697" t="s">
        <v>1384</v>
      </c>
      <c r="K530" s="77">
        <v>1078.0</v>
      </c>
      <c r="L530" s="77">
        <v>1078.0</v>
      </c>
      <c r="M530" s="454">
        <f t="shared" si="44"/>
        <v>1</v>
      </c>
      <c r="N530" s="77">
        <v>0.0</v>
      </c>
      <c r="O530" s="456">
        <f t="shared" si="45"/>
        <v>0</v>
      </c>
      <c r="P530" s="20"/>
      <c r="Q530" s="20"/>
      <c r="R530" s="20">
        <f t="shared" si="46"/>
        <v>0</v>
      </c>
      <c r="S530" s="20"/>
      <c r="T530" s="20"/>
      <c r="U530" s="20"/>
      <c r="V530" s="20"/>
      <c r="W530" s="20"/>
      <c r="X530" s="20">
        <f t="shared" si="40"/>
        <v>7.350835322</v>
      </c>
      <c r="Y530" s="20">
        <f>IF(K530="","",IF(THAM_SO!$B$7="Ưu tiên tỷ lệ trực tuyến thấp",(1-M530)*100,M530*100))</f>
        <v>0</v>
      </c>
      <c r="Z530" s="20">
        <f t="shared" si="41"/>
        <v>0</v>
      </c>
      <c r="AA530" s="20">
        <f t="shared" si="42"/>
        <v>0</v>
      </c>
      <c r="AB530" s="20">
        <f t="shared" si="48"/>
        <v>0</v>
      </c>
      <c r="AC530" s="20">
        <f>IF(K530="","",X530*THAM_SO!$B$2+Y530*THAM_SO!$B$3+Z530*THAM_SO!$B$4+AA530*THAM_SO!$B$5+AB530*THAM_SO!$B$6)</f>
        <v>2.572792363</v>
      </c>
      <c r="AD530" s="20">
        <f t="shared" si="49"/>
        <v>351</v>
      </c>
      <c r="AE530" s="20"/>
      <c r="AF530" s="20"/>
      <c r="AG530" s="20"/>
      <c r="AH530" s="20"/>
      <c r="AI530" s="20"/>
      <c r="AJ530" s="20"/>
      <c r="AK530" s="20"/>
      <c r="AL530" s="20"/>
    </row>
    <row r="531" ht="13.5" customHeight="1">
      <c r="A531" s="321">
        <v>526.0</v>
      </c>
      <c r="B531" s="321" t="s">
        <v>63</v>
      </c>
      <c r="C531" s="321" t="s">
        <v>162</v>
      </c>
      <c r="D531" s="322">
        <v>1.0</v>
      </c>
      <c r="E531" s="633" t="s">
        <v>1385</v>
      </c>
      <c r="F531" s="700" t="s">
        <v>331</v>
      </c>
      <c r="G531" s="634" t="s">
        <v>185</v>
      </c>
      <c r="H531" s="634" t="s">
        <v>63</v>
      </c>
      <c r="I531" s="321" t="s">
        <v>804</v>
      </c>
      <c r="J531" s="701" t="s">
        <v>772</v>
      </c>
      <c r="K531" s="634">
        <v>3654.0</v>
      </c>
      <c r="L531" s="634">
        <v>3654.0</v>
      </c>
      <c r="M531" s="645">
        <f t="shared" si="44"/>
        <v>1</v>
      </c>
      <c r="N531" s="634">
        <v>0.0</v>
      </c>
      <c r="O531" s="647">
        <f t="shared" si="45"/>
        <v>0</v>
      </c>
      <c r="P531" s="634">
        <v>1.0</v>
      </c>
      <c r="Q531" s="634">
        <v>0.0</v>
      </c>
      <c r="R531" s="321">
        <f t="shared" si="46"/>
        <v>0</v>
      </c>
      <c r="S531" s="321"/>
      <c r="T531" s="634">
        <v>4.0</v>
      </c>
      <c r="U531" s="634" t="s">
        <v>1386</v>
      </c>
      <c r="V531" s="702" t="s">
        <v>1387</v>
      </c>
      <c r="W531" s="321"/>
      <c r="X531" s="321">
        <f t="shared" si="40"/>
        <v>24.91646778</v>
      </c>
      <c r="Y531" s="321">
        <f>IF(K531="","",IF(THAM_SO!$B$7="Ưu tiên tỷ lệ trực tuyến thấp",(1-M531)*100,M531*100))</f>
        <v>0</v>
      </c>
      <c r="Z531" s="321">
        <f t="shared" si="41"/>
        <v>0</v>
      </c>
      <c r="AA531" s="321">
        <f t="shared" si="42"/>
        <v>0</v>
      </c>
      <c r="AB531" s="321">
        <f t="shared" si="48"/>
        <v>80</v>
      </c>
      <c r="AC531" s="321">
        <f>IF(K531="","",X531*THAM_SO!$B$2+Y531*THAM_SO!$B$3+Z531*THAM_SO!$B$4+AA531*THAM_SO!$B$5+AB531*THAM_SO!$B$6)</f>
        <v>16.72076372</v>
      </c>
      <c r="AD531" s="321">
        <f t="shared" si="49"/>
        <v>136</v>
      </c>
      <c r="AE531" s="321"/>
      <c r="AF531" s="321"/>
      <c r="AG531" s="321"/>
      <c r="AH531" s="321"/>
      <c r="AI531" s="321"/>
      <c r="AJ531" s="321"/>
      <c r="AK531" s="321"/>
      <c r="AL531" s="321"/>
    </row>
    <row r="532" ht="13.5" customHeight="1">
      <c r="A532" s="20">
        <v>527.0</v>
      </c>
      <c r="B532" s="20" t="s">
        <v>63</v>
      </c>
      <c r="C532" s="20" t="s">
        <v>162</v>
      </c>
      <c r="D532" s="67">
        <v>2.0</v>
      </c>
      <c r="E532" s="375" t="s">
        <v>1388</v>
      </c>
      <c r="F532" s="77" t="s">
        <v>259</v>
      </c>
      <c r="G532" s="77" t="s">
        <v>185</v>
      </c>
      <c r="H532" s="77" t="s">
        <v>63</v>
      </c>
      <c r="I532" s="20" t="s">
        <v>806</v>
      </c>
      <c r="J532" s="699" t="s">
        <v>1389</v>
      </c>
      <c r="K532" s="77">
        <v>229.0</v>
      </c>
      <c r="L532" s="77">
        <v>229.0</v>
      </c>
      <c r="M532" s="703">
        <f t="shared" si="44"/>
        <v>1</v>
      </c>
      <c r="N532" s="77">
        <v>0.0</v>
      </c>
      <c r="O532" s="20">
        <f t="shared" si="45"/>
        <v>0</v>
      </c>
      <c r="P532" s="77">
        <v>3.0</v>
      </c>
      <c r="Q532" s="77">
        <v>1.0</v>
      </c>
      <c r="R532" s="20">
        <f t="shared" si="46"/>
        <v>0.3333333333</v>
      </c>
      <c r="S532" s="77" t="s">
        <v>1390</v>
      </c>
      <c r="T532" s="77">
        <v>3.0</v>
      </c>
      <c r="U532" s="77" t="s">
        <v>1391</v>
      </c>
      <c r="V532" s="704" t="s">
        <v>1392</v>
      </c>
      <c r="W532" s="20"/>
      <c r="X532" s="20">
        <f t="shared" si="40"/>
        <v>1.561541084</v>
      </c>
      <c r="Y532" s="20">
        <f>IF(K532="","",IF(THAM_SO!$B$7="Ưu tiên tỷ lệ trực tuyến thấp",(1-M532)*100,M532*100))</f>
        <v>0</v>
      </c>
      <c r="Z532" s="20">
        <f t="shared" si="41"/>
        <v>33.33333333</v>
      </c>
      <c r="AA532" s="20">
        <f t="shared" si="42"/>
        <v>0</v>
      </c>
      <c r="AB532" s="20">
        <f t="shared" si="48"/>
        <v>60</v>
      </c>
      <c r="AC532" s="20">
        <f>IF(K532="","",X532*THAM_SO!$B$2+Y532*THAM_SO!$B$3+Z532*THAM_SO!$B$4+AA532*THAM_SO!$B$5+AB532*THAM_SO!$B$6)</f>
        <v>16.54653938</v>
      </c>
      <c r="AD532" s="20">
        <f t="shared" si="49"/>
        <v>139</v>
      </c>
      <c r="AE532" s="20"/>
      <c r="AF532" s="20"/>
      <c r="AG532" s="20"/>
      <c r="AH532" s="20"/>
      <c r="AI532" s="20"/>
      <c r="AJ532" s="20"/>
      <c r="AK532" s="20"/>
      <c r="AL532" s="20"/>
    </row>
    <row r="533" ht="13.5" customHeight="1">
      <c r="A533" s="20">
        <v>528.0</v>
      </c>
      <c r="B533" s="20" t="s">
        <v>63</v>
      </c>
      <c r="C533" s="20" t="s">
        <v>162</v>
      </c>
      <c r="D533" s="67">
        <v>3.0</v>
      </c>
      <c r="E533" s="705" t="s">
        <v>635</v>
      </c>
      <c r="F533" s="706" t="s">
        <v>351</v>
      </c>
      <c r="G533" s="69" t="s">
        <v>185</v>
      </c>
      <c r="H533" s="69" t="s">
        <v>63</v>
      </c>
      <c r="I533" s="20" t="s">
        <v>809</v>
      </c>
      <c r="J533" s="699" t="s">
        <v>1393</v>
      </c>
      <c r="K533" s="70">
        <v>453.0</v>
      </c>
      <c r="L533" s="70">
        <v>453.0</v>
      </c>
      <c r="M533" s="71">
        <f t="shared" si="44"/>
        <v>1</v>
      </c>
      <c r="N533" s="70">
        <v>0.0</v>
      </c>
      <c r="O533" s="72">
        <f t="shared" si="45"/>
        <v>0</v>
      </c>
      <c r="P533" s="69">
        <v>3.0</v>
      </c>
      <c r="Q533" s="69">
        <v>1.0</v>
      </c>
      <c r="R533" s="72">
        <f t="shared" si="46"/>
        <v>0.3333333333</v>
      </c>
      <c r="S533" s="69" t="s">
        <v>1390</v>
      </c>
      <c r="T533" s="69">
        <v>3.0</v>
      </c>
      <c r="U533" s="648" t="s">
        <v>1394</v>
      </c>
      <c r="V533" s="69" t="s">
        <v>1395</v>
      </c>
      <c r="W533" s="76"/>
      <c r="X533" s="73">
        <f t="shared" si="40"/>
        <v>3.088987385</v>
      </c>
      <c r="Y533" s="73">
        <f>IF(K533="","",IF(THAM_SO!$B$7="Ưu tiên tỷ lệ trực tuyến thấp",(1-M533)*100,M533*100))</f>
        <v>0</v>
      </c>
      <c r="Z533" s="73">
        <f t="shared" si="41"/>
        <v>33.33333333</v>
      </c>
      <c r="AA533" s="73">
        <f t="shared" si="42"/>
        <v>0</v>
      </c>
      <c r="AB533" s="73">
        <f t="shared" si="48"/>
        <v>60</v>
      </c>
      <c r="AC533" s="73">
        <f>IF(K533="","",X533*THAM_SO!$B$2+Y533*THAM_SO!$B$3+Z533*THAM_SO!$B$4+AA533*THAM_SO!$B$5+AB533*THAM_SO!$B$6)</f>
        <v>17.08114558</v>
      </c>
      <c r="AD533" s="75">
        <f t="shared" si="49"/>
        <v>132</v>
      </c>
      <c r="AE533" s="76"/>
      <c r="AF533" s="78"/>
      <c r="AG533" s="78"/>
      <c r="AH533" s="78"/>
      <c r="AI533" s="78"/>
      <c r="AJ533" s="78"/>
      <c r="AK533" s="78"/>
      <c r="AL533" s="78"/>
    </row>
    <row r="534" ht="13.5" customHeight="1">
      <c r="A534" s="20">
        <v>529.0</v>
      </c>
      <c r="B534" s="20" t="s">
        <v>63</v>
      </c>
      <c r="C534" s="20" t="s">
        <v>162</v>
      </c>
      <c r="D534" s="67">
        <v>4.0</v>
      </c>
      <c r="E534" s="705" t="s">
        <v>519</v>
      </c>
      <c r="F534" s="707" t="s">
        <v>353</v>
      </c>
      <c r="G534" s="69" t="s">
        <v>185</v>
      </c>
      <c r="H534" s="69" t="s">
        <v>63</v>
      </c>
      <c r="I534" s="20" t="s">
        <v>811</v>
      </c>
      <c r="J534" s="699" t="s">
        <v>1396</v>
      </c>
      <c r="K534" s="70">
        <v>207.0</v>
      </c>
      <c r="L534" s="70">
        <v>207.0</v>
      </c>
      <c r="M534" s="71">
        <f t="shared" si="44"/>
        <v>1</v>
      </c>
      <c r="N534" s="70">
        <v>0.0</v>
      </c>
      <c r="O534" s="72">
        <f t="shared" si="45"/>
        <v>0</v>
      </c>
      <c r="P534" s="69">
        <v>2.0</v>
      </c>
      <c r="Q534" s="69">
        <v>0.0</v>
      </c>
      <c r="R534" s="72">
        <f t="shared" si="46"/>
        <v>0</v>
      </c>
      <c r="S534" s="69" t="s">
        <v>1397</v>
      </c>
      <c r="T534" s="69">
        <v>3.0</v>
      </c>
      <c r="U534" s="69" t="s">
        <v>1398</v>
      </c>
      <c r="V534" s="69" t="s">
        <v>1399</v>
      </c>
      <c r="W534" s="76"/>
      <c r="X534" s="73">
        <f t="shared" si="40"/>
        <v>1.411524037</v>
      </c>
      <c r="Y534" s="73">
        <f>IF(K534="","",IF(THAM_SO!$B$7="Ưu tiên tỷ lệ trực tuyến thấp",(1-M534)*100,M534*100))</f>
        <v>0</v>
      </c>
      <c r="Z534" s="73">
        <f t="shared" si="41"/>
        <v>0</v>
      </c>
      <c r="AA534" s="73">
        <f t="shared" si="42"/>
        <v>0</v>
      </c>
      <c r="AB534" s="73">
        <f t="shared" si="48"/>
        <v>60</v>
      </c>
      <c r="AC534" s="73">
        <f>IF(K534="","",X534*THAM_SO!$B$2+Y534*THAM_SO!$B$3+Z534*THAM_SO!$B$4+AA534*THAM_SO!$B$5+AB534*THAM_SO!$B$6)</f>
        <v>6.494033413</v>
      </c>
      <c r="AD534" s="75">
        <f t="shared" si="49"/>
        <v>225</v>
      </c>
      <c r="AE534" s="76"/>
      <c r="AF534" s="78"/>
      <c r="AG534" s="78"/>
      <c r="AH534" s="78"/>
      <c r="AI534" s="78"/>
      <c r="AJ534" s="78"/>
      <c r="AK534" s="78"/>
      <c r="AL534" s="78"/>
    </row>
    <row r="535" ht="13.5" customHeight="1">
      <c r="A535" s="20">
        <v>530.0</v>
      </c>
      <c r="B535" s="20" t="s">
        <v>63</v>
      </c>
      <c r="C535" s="20" t="s">
        <v>162</v>
      </c>
      <c r="D535" s="67">
        <v>5.0</v>
      </c>
      <c r="E535" s="705" t="s">
        <v>536</v>
      </c>
      <c r="F535" s="707" t="s">
        <v>650</v>
      </c>
      <c r="G535" s="69" t="s">
        <v>185</v>
      </c>
      <c r="H535" s="69" t="s">
        <v>63</v>
      </c>
      <c r="I535" s="20" t="s">
        <v>812</v>
      </c>
      <c r="J535" s="699" t="s">
        <v>1400</v>
      </c>
      <c r="K535" s="70">
        <v>1347.0</v>
      </c>
      <c r="L535" s="70">
        <v>1347.0</v>
      </c>
      <c r="M535" s="71">
        <f t="shared" si="44"/>
        <v>1</v>
      </c>
      <c r="N535" s="70">
        <v>0.0</v>
      </c>
      <c r="O535" s="72">
        <f t="shared" si="45"/>
        <v>0</v>
      </c>
      <c r="P535" s="69">
        <v>2.0</v>
      </c>
      <c r="Q535" s="69">
        <v>1.0</v>
      </c>
      <c r="R535" s="72">
        <f t="shared" si="46"/>
        <v>0.5</v>
      </c>
      <c r="S535" s="69" t="s">
        <v>1401</v>
      </c>
      <c r="T535" s="76"/>
      <c r="U535" s="69" t="s">
        <v>1402</v>
      </c>
      <c r="V535" s="69" t="s">
        <v>1403</v>
      </c>
      <c r="W535" s="76"/>
      <c r="X535" s="73">
        <f t="shared" si="40"/>
        <v>9.185134674</v>
      </c>
      <c r="Y535" s="73">
        <f>IF(K535="","",IF(THAM_SO!$B$7="Ưu tiên tỷ lệ trực tuyến thấp",(1-M535)*100,M535*100))</f>
        <v>0</v>
      </c>
      <c r="Z535" s="73">
        <f t="shared" si="41"/>
        <v>50</v>
      </c>
      <c r="AA535" s="73">
        <f t="shared" si="42"/>
        <v>0</v>
      </c>
      <c r="AB535" s="73">
        <f t="shared" si="48"/>
        <v>0</v>
      </c>
      <c r="AC535" s="73">
        <f>IF(K535="","",X535*THAM_SO!$B$2+Y535*THAM_SO!$B$3+Z535*THAM_SO!$B$4+AA535*THAM_SO!$B$5+AB535*THAM_SO!$B$6)</f>
        <v>18.21479714</v>
      </c>
      <c r="AD535" s="75">
        <f t="shared" si="49"/>
        <v>128</v>
      </c>
      <c r="AE535" s="76"/>
      <c r="AF535" s="78"/>
      <c r="AG535" s="78"/>
      <c r="AH535" s="78"/>
      <c r="AI535" s="78"/>
      <c r="AJ535" s="78"/>
      <c r="AK535" s="78"/>
      <c r="AL535" s="78"/>
    </row>
    <row r="536" ht="13.5" customHeight="1">
      <c r="A536" s="20">
        <v>531.0</v>
      </c>
      <c r="B536" s="20" t="s">
        <v>63</v>
      </c>
      <c r="C536" s="20" t="s">
        <v>163</v>
      </c>
      <c r="D536" s="67">
        <v>1.0</v>
      </c>
      <c r="E536" s="696" t="s">
        <v>512</v>
      </c>
      <c r="F536" s="20" t="s">
        <v>331</v>
      </c>
      <c r="G536" s="20" t="s">
        <v>243</v>
      </c>
      <c r="H536" s="69" t="s">
        <v>63</v>
      </c>
      <c r="I536" s="20" t="s">
        <v>759</v>
      </c>
      <c r="J536" s="697" t="s">
        <v>1404</v>
      </c>
      <c r="K536" s="70">
        <v>1821.0</v>
      </c>
      <c r="L536" s="70">
        <v>1821.0</v>
      </c>
      <c r="M536" s="71">
        <f t="shared" si="44"/>
        <v>1</v>
      </c>
      <c r="N536" s="81"/>
      <c r="O536" s="72">
        <f t="shared" si="45"/>
        <v>0</v>
      </c>
      <c r="P536" s="76"/>
      <c r="Q536" s="76"/>
      <c r="R536" s="72">
        <f t="shared" si="46"/>
        <v>0</v>
      </c>
      <c r="S536" s="76"/>
      <c r="T536" s="76"/>
      <c r="U536" s="76"/>
      <c r="V536" s="76"/>
      <c r="W536" s="76"/>
      <c r="X536" s="73">
        <f t="shared" si="40"/>
        <v>12.41732015</v>
      </c>
      <c r="Y536" s="73">
        <f>IF(K536="","",IF(THAM_SO!$B$7="Ưu tiên tỷ lệ trực tuyến thấp",(1-M536)*100,M536*100))</f>
        <v>0</v>
      </c>
      <c r="Z536" s="73">
        <f t="shared" si="41"/>
        <v>0</v>
      </c>
      <c r="AA536" s="73">
        <f t="shared" si="42"/>
        <v>0</v>
      </c>
      <c r="AB536" s="73">
        <f t="shared" si="48"/>
        <v>0</v>
      </c>
      <c r="AC536" s="73">
        <f>IF(K536="","",X536*THAM_SO!$B$2+Y536*THAM_SO!$B$3+Z536*THAM_SO!$B$4+AA536*THAM_SO!$B$5+AB536*THAM_SO!$B$6)</f>
        <v>4.346062053</v>
      </c>
      <c r="AD536" s="75">
        <f t="shared" si="49"/>
        <v>272</v>
      </c>
      <c r="AE536" s="76"/>
      <c r="AF536" s="78"/>
      <c r="AG536" s="78"/>
      <c r="AH536" s="78"/>
      <c r="AI536" s="78"/>
      <c r="AJ536" s="78"/>
      <c r="AK536" s="78"/>
      <c r="AL536" s="78"/>
    </row>
    <row r="537" ht="13.5" customHeight="1">
      <c r="A537" s="20">
        <v>532.0</v>
      </c>
      <c r="B537" s="20" t="s">
        <v>63</v>
      </c>
      <c r="C537" s="20" t="s">
        <v>163</v>
      </c>
      <c r="D537" s="67">
        <v>2.0</v>
      </c>
      <c r="E537" s="696" t="s">
        <v>513</v>
      </c>
      <c r="F537" s="20" t="s">
        <v>650</v>
      </c>
      <c r="G537" s="20" t="s">
        <v>185</v>
      </c>
      <c r="H537" s="69" t="s">
        <v>63</v>
      </c>
      <c r="I537" s="77" t="s">
        <v>759</v>
      </c>
      <c r="J537" s="697" t="s">
        <v>1405</v>
      </c>
      <c r="K537" s="70">
        <v>2256.0</v>
      </c>
      <c r="L537" s="70">
        <v>2256.0</v>
      </c>
      <c r="M537" s="71">
        <f t="shared" si="44"/>
        <v>1</v>
      </c>
      <c r="N537" s="81"/>
      <c r="O537" s="72">
        <f t="shared" si="45"/>
        <v>0</v>
      </c>
      <c r="P537" s="76"/>
      <c r="Q537" s="76"/>
      <c r="R537" s="72">
        <f t="shared" si="46"/>
        <v>0</v>
      </c>
      <c r="S537" s="76"/>
      <c r="T537" s="76"/>
      <c r="U537" s="76"/>
      <c r="V537" s="76"/>
      <c r="W537" s="76"/>
      <c r="X537" s="73">
        <f t="shared" si="40"/>
        <v>15.38356631</v>
      </c>
      <c r="Y537" s="73">
        <f>IF(K537="","",IF(THAM_SO!$B$7="Ưu tiên tỷ lệ trực tuyến thấp",(1-M537)*100,M537*100))</f>
        <v>0</v>
      </c>
      <c r="Z537" s="73">
        <f t="shared" si="41"/>
        <v>0</v>
      </c>
      <c r="AA537" s="73">
        <f t="shared" si="42"/>
        <v>0</v>
      </c>
      <c r="AB537" s="73">
        <f t="shared" si="48"/>
        <v>0</v>
      </c>
      <c r="AC537" s="73">
        <f>IF(K537="","",X537*THAM_SO!$B$2+Y537*THAM_SO!$B$3+Z537*THAM_SO!$B$4+AA537*THAM_SO!$B$5+AB537*THAM_SO!$B$6)</f>
        <v>5.38424821</v>
      </c>
      <c r="AD537" s="75">
        <f t="shared" si="49"/>
        <v>243</v>
      </c>
      <c r="AE537" s="76"/>
      <c r="AF537" s="78"/>
      <c r="AG537" s="78"/>
      <c r="AH537" s="78"/>
      <c r="AI537" s="78"/>
      <c r="AJ537" s="78"/>
      <c r="AK537" s="78"/>
      <c r="AL537" s="78"/>
    </row>
    <row r="538" ht="13.5" customHeight="1">
      <c r="A538" s="20">
        <v>533.0</v>
      </c>
      <c r="B538" s="20" t="s">
        <v>63</v>
      </c>
      <c r="C538" s="20" t="s">
        <v>163</v>
      </c>
      <c r="D538" s="67">
        <v>3.0</v>
      </c>
      <c r="E538" s="68" t="s">
        <v>528</v>
      </c>
      <c r="F538" s="69" t="s">
        <v>351</v>
      </c>
      <c r="G538" s="20" t="s">
        <v>185</v>
      </c>
      <c r="H538" s="69" t="s">
        <v>63</v>
      </c>
      <c r="I538" s="77" t="s">
        <v>759</v>
      </c>
      <c r="J538" s="697" t="s">
        <v>1406</v>
      </c>
      <c r="K538" s="70">
        <v>342.0</v>
      </c>
      <c r="L538" s="70">
        <v>342.0</v>
      </c>
      <c r="M538" s="71">
        <f t="shared" si="44"/>
        <v>1</v>
      </c>
      <c r="N538" s="81"/>
      <c r="O538" s="72">
        <f t="shared" si="45"/>
        <v>0</v>
      </c>
      <c r="P538" s="76"/>
      <c r="Q538" s="76"/>
      <c r="R538" s="72">
        <f t="shared" si="46"/>
        <v>0</v>
      </c>
      <c r="S538" s="76"/>
      <c r="T538" s="76"/>
      <c r="U538" s="76"/>
      <c r="V538" s="76"/>
      <c r="W538" s="76"/>
      <c r="X538" s="73">
        <f t="shared" si="40"/>
        <v>2.332083191</v>
      </c>
      <c r="Y538" s="73">
        <f>IF(K538="","",IF(THAM_SO!$B$7="Ưu tiên tỷ lệ trực tuyến thấp",(1-M538)*100,M538*100))</f>
        <v>0</v>
      </c>
      <c r="Z538" s="73">
        <f t="shared" si="41"/>
        <v>0</v>
      </c>
      <c r="AA538" s="73">
        <f t="shared" si="42"/>
        <v>0</v>
      </c>
      <c r="AB538" s="73">
        <f t="shared" si="48"/>
        <v>0</v>
      </c>
      <c r="AC538" s="73">
        <f>IF(K538="","",X538*THAM_SO!$B$2+Y538*THAM_SO!$B$3+Z538*THAM_SO!$B$4+AA538*THAM_SO!$B$5+AB538*THAM_SO!$B$6)</f>
        <v>0.8162291169</v>
      </c>
      <c r="AD538" s="75">
        <f t="shared" si="49"/>
        <v>420</v>
      </c>
      <c r="AE538" s="76"/>
      <c r="AF538" s="78"/>
      <c r="AG538" s="78"/>
      <c r="AH538" s="78"/>
      <c r="AI538" s="78"/>
      <c r="AJ538" s="78"/>
      <c r="AK538" s="78"/>
      <c r="AL538" s="78"/>
    </row>
    <row r="539" ht="13.5" customHeight="1">
      <c r="A539" s="20">
        <v>534.0</v>
      </c>
      <c r="B539" s="20" t="s">
        <v>63</v>
      </c>
      <c r="C539" s="20" t="s">
        <v>163</v>
      </c>
      <c r="D539" s="67">
        <v>4.0</v>
      </c>
      <c r="E539" s="68" t="s">
        <v>529</v>
      </c>
      <c r="F539" s="69" t="s">
        <v>353</v>
      </c>
      <c r="G539" s="20" t="s">
        <v>185</v>
      </c>
      <c r="H539" s="69" t="s">
        <v>63</v>
      </c>
      <c r="I539" s="77" t="s">
        <v>759</v>
      </c>
      <c r="J539" s="697" t="s">
        <v>1407</v>
      </c>
      <c r="K539" s="70">
        <v>172.0</v>
      </c>
      <c r="L539" s="70">
        <v>172.0</v>
      </c>
      <c r="M539" s="71">
        <f t="shared" si="44"/>
        <v>1</v>
      </c>
      <c r="N539" s="81"/>
      <c r="O539" s="72">
        <f t="shared" si="45"/>
        <v>0</v>
      </c>
      <c r="P539" s="76"/>
      <c r="Q539" s="76"/>
      <c r="R539" s="72">
        <f t="shared" si="46"/>
        <v>0</v>
      </c>
      <c r="S539" s="76"/>
      <c r="T539" s="76"/>
      <c r="U539" s="76"/>
      <c r="V539" s="76"/>
      <c r="W539" s="76"/>
      <c r="X539" s="73">
        <f t="shared" si="40"/>
        <v>1.172860552</v>
      </c>
      <c r="Y539" s="73">
        <f>IF(K539="","",IF(THAM_SO!$B$7="Ưu tiên tỷ lệ trực tuyến thấp",(1-M539)*100,M539*100))</f>
        <v>0</v>
      </c>
      <c r="Z539" s="73">
        <f t="shared" si="41"/>
        <v>0</v>
      </c>
      <c r="AA539" s="73">
        <f t="shared" si="42"/>
        <v>0</v>
      </c>
      <c r="AB539" s="73">
        <f t="shared" si="48"/>
        <v>0</v>
      </c>
      <c r="AC539" s="73">
        <f>IF(K539="","",X539*THAM_SO!$B$2+Y539*THAM_SO!$B$3+Z539*THAM_SO!$B$4+AA539*THAM_SO!$B$5+AB539*THAM_SO!$B$6)</f>
        <v>0.4105011933</v>
      </c>
      <c r="AD539" s="75">
        <f t="shared" si="49"/>
        <v>448</v>
      </c>
      <c r="AE539" s="76"/>
      <c r="AF539" s="78"/>
      <c r="AG539" s="78"/>
      <c r="AH539" s="78"/>
      <c r="AI539" s="78"/>
      <c r="AJ539" s="78"/>
      <c r="AK539" s="78"/>
      <c r="AL539" s="78"/>
    </row>
    <row r="540" ht="13.5" customHeight="1">
      <c r="A540" s="20">
        <v>535.0</v>
      </c>
      <c r="B540" s="20" t="s">
        <v>63</v>
      </c>
      <c r="C540" s="20" t="s">
        <v>163</v>
      </c>
      <c r="D540" s="67">
        <v>5.0</v>
      </c>
      <c r="E540" s="68" t="s">
        <v>747</v>
      </c>
      <c r="F540" s="105" t="s">
        <v>259</v>
      </c>
      <c r="G540" s="20" t="s">
        <v>185</v>
      </c>
      <c r="H540" s="69" t="s">
        <v>63</v>
      </c>
      <c r="I540" s="77" t="s">
        <v>759</v>
      </c>
      <c r="J540" s="697" t="s">
        <v>1408</v>
      </c>
      <c r="K540" s="70">
        <v>192.0</v>
      </c>
      <c r="L540" s="70">
        <v>192.0</v>
      </c>
      <c r="M540" s="71">
        <f t="shared" si="44"/>
        <v>1</v>
      </c>
      <c r="N540" s="81"/>
      <c r="O540" s="72">
        <f t="shared" si="45"/>
        <v>0</v>
      </c>
      <c r="P540" s="76"/>
      <c r="Q540" s="76"/>
      <c r="R540" s="72">
        <f t="shared" si="46"/>
        <v>0</v>
      </c>
      <c r="S540" s="76"/>
      <c r="T540" s="76"/>
      <c r="U540" s="76"/>
      <c r="V540" s="76"/>
      <c r="W540" s="76"/>
      <c r="X540" s="73">
        <f t="shared" si="40"/>
        <v>1.309239686</v>
      </c>
      <c r="Y540" s="73">
        <f>IF(K540="","",IF(THAM_SO!$B$7="Ưu tiên tỷ lệ trực tuyến thấp",(1-M540)*100,M540*100))</f>
        <v>0</v>
      </c>
      <c r="Z540" s="73">
        <f t="shared" si="41"/>
        <v>0</v>
      </c>
      <c r="AA540" s="73">
        <f t="shared" si="42"/>
        <v>0</v>
      </c>
      <c r="AB540" s="73">
        <f t="shared" si="48"/>
        <v>0</v>
      </c>
      <c r="AC540" s="73">
        <f>IF(K540="","",X540*THAM_SO!$B$2+Y540*THAM_SO!$B$3+Z540*THAM_SO!$B$4+AA540*THAM_SO!$B$5+AB540*THAM_SO!$B$6)</f>
        <v>0.4582338902</v>
      </c>
      <c r="AD540" s="75">
        <f t="shared" si="49"/>
        <v>445</v>
      </c>
      <c r="AE540" s="76"/>
      <c r="AF540" s="78"/>
      <c r="AG540" s="78"/>
      <c r="AH540" s="78"/>
      <c r="AI540" s="78"/>
      <c r="AJ540" s="78"/>
      <c r="AK540" s="78"/>
      <c r="AL540" s="78"/>
    </row>
    <row r="541" ht="13.5" customHeight="1">
      <c r="A541" s="20">
        <v>536.0</v>
      </c>
      <c r="B541" s="20" t="s">
        <v>63</v>
      </c>
      <c r="C541" s="20" t="s">
        <v>164</v>
      </c>
      <c r="D541" s="67">
        <v>1.0</v>
      </c>
      <c r="E541" s="68" t="s">
        <v>512</v>
      </c>
      <c r="F541" s="69" t="s">
        <v>331</v>
      </c>
      <c r="G541" s="69" t="s">
        <v>243</v>
      </c>
      <c r="H541" s="69" t="s">
        <v>63</v>
      </c>
      <c r="I541" s="69" t="s">
        <v>1409</v>
      </c>
      <c r="J541" s="697" t="s">
        <v>1410</v>
      </c>
      <c r="K541" s="81"/>
      <c r="L541" s="81"/>
      <c r="M541" s="71">
        <f t="shared" si="44"/>
        <v>0</v>
      </c>
      <c r="N541" s="81"/>
      <c r="O541" s="72">
        <f t="shared" si="45"/>
        <v>0</v>
      </c>
      <c r="P541" s="76"/>
      <c r="Q541" s="76"/>
      <c r="R541" s="72">
        <f t="shared" si="46"/>
        <v>0</v>
      </c>
      <c r="S541" s="76"/>
      <c r="T541" s="76"/>
      <c r="U541" s="76"/>
      <c r="V541" s="76"/>
      <c r="W541" s="76"/>
      <c r="X541" s="73" t="str">
        <f t="shared" si="40"/>
        <v/>
      </c>
      <c r="Y541" s="73" t="str">
        <f>IF(K541="","",IF(THAM_SO!$B$7="Ưu tiên tỷ lệ trực tuyến thấp",(1-M541)*100,M541*100))</f>
        <v/>
      </c>
      <c r="Z541" s="73" t="str">
        <f t="shared" si="41"/>
        <v/>
      </c>
      <c r="AA541" s="73" t="str">
        <f t="shared" si="42"/>
        <v/>
      </c>
      <c r="AB541" s="73" t="str">
        <f t="shared" si="48"/>
        <v/>
      </c>
      <c r="AC541" s="73" t="str">
        <f>IF(K541="","",X541*THAM_SO!$B$2+Y541*THAM_SO!$B$3+Z541*THAM_SO!$B$4+AA541*THAM_SO!$B$5+AB541*THAM_SO!$B$6)</f>
        <v/>
      </c>
      <c r="AD541" s="75" t="str">
        <f t="shared" si="49"/>
        <v/>
      </c>
      <c r="AE541" s="76"/>
      <c r="AF541" s="78"/>
      <c r="AG541" s="78"/>
      <c r="AH541" s="78"/>
      <c r="AI541" s="78"/>
      <c r="AJ541" s="78"/>
      <c r="AK541" s="78"/>
      <c r="AL541" s="78"/>
    </row>
    <row r="542" ht="13.5" customHeight="1">
      <c r="A542" s="20">
        <v>537.0</v>
      </c>
      <c r="B542" s="20" t="s">
        <v>63</v>
      </c>
      <c r="C542" s="20" t="s">
        <v>164</v>
      </c>
      <c r="D542" s="67">
        <v>2.0</v>
      </c>
      <c r="E542" s="68" t="s">
        <v>536</v>
      </c>
      <c r="F542" s="69" t="s">
        <v>445</v>
      </c>
      <c r="G542" s="69" t="s">
        <v>185</v>
      </c>
      <c r="H542" s="69" t="s">
        <v>63</v>
      </c>
      <c r="I542" s="69" t="s">
        <v>1409</v>
      </c>
      <c r="J542" s="237" t="s">
        <v>1411</v>
      </c>
      <c r="K542" s="81"/>
      <c r="L542" s="81"/>
      <c r="M542" s="71">
        <f t="shared" si="44"/>
        <v>0</v>
      </c>
      <c r="N542" s="81"/>
      <c r="O542" s="72">
        <f t="shared" si="45"/>
        <v>0</v>
      </c>
      <c r="P542" s="76"/>
      <c r="Q542" s="76"/>
      <c r="R542" s="72">
        <f t="shared" si="46"/>
        <v>0</v>
      </c>
      <c r="S542" s="76"/>
      <c r="T542" s="76"/>
      <c r="U542" s="76"/>
      <c r="V542" s="76"/>
      <c r="W542" s="76"/>
      <c r="X542" s="73" t="str">
        <f t="shared" si="40"/>
        <v/>
      </c>
      <c r="Y542" s="73" t="str">
        <f>IF(K542="","",IF(THAM_SO!$B$7="Ưu tiên tỷ lệ trực tuyến thấp",(1-M542)*100,M542*100))</f>
        <v/>
      </c>
      <c r="Z542" s="73" t="str">
        <f t="shared" si="41"/>
        <v/>
      </c>
      <c r="AA542" s="73" t="str">
        <f t="shared" si="42"/>
        <v/>
      </c>
      <c r="AB542" s="73" t="str">
        <f t="shared" si="48"/>
        <v/>
      </c>
      <c r="AC542" s="73" t="str">
        <f>IF(K542="","",X542*THAM_SO!$B$2+Y542*THAM_SO!$B$3+Z542*THAM_SO!$B$4+AA542*THAM_SO!$B$5+AB542*THAM_SO!$B$6)</f>
        <v/>
      </c>
      <c r="AD542" s="75" t="str">
        <f t="shared" si="49"/>
        <v/>
      </c>
      <c r="AE542" s="76"/>
      <c r="AF542" s="78"/>
      <c r="AG542" s="78"/>
      <c r="AH542" s="78"/>
      <c r="AI542" s="78"/>
      <c r="AJ542" s="78"/>
      <c r="AK542" s="78"/>
      <c r="AL542" s="78"/>
    </row>
    <row r="543" ht="13.5" customHeight="1">
      <c r="A543" s="20">
        <v>538.0</v>
      </c>
      <c r="B543" s="20" t="s">
        <v>63</v>
      </c>
      <c r="C543" s="20" t="s">
        <v>164</v>
      </c>
      <c r="D543" s="67">
        <v>3.0</v>
      </c>
      <c r="E543" s="68" t="s">
        <v>529</v>
      </c>
      <c r="F543" s="69" t="s">
        <v>353</v>
      </c>
      <c r="G543" s="69" t="s">
        <v>185</v>
      </c>
      <c r="H543" s="69" t="s">
        <v>63</v>
      </c>
      <c r="I543" s="69" t="s">
        <v>1409</v>
      </c>
      <c r="J543" s="237" t="s">
        <v>1412</v>
      </c>
      <c r="K543" s="81"/>
      <c r="L543" s="81"/>
      <c r="M543" s="71">
        <f t="shared" si="44"/>
        <v>0</v>
      </c>
      <c r="N543" s="81"/>
      <c r="O543" s="72">
        <f t="shared" si="45"/>
        <v>0</v>
      </c>
      <c r="P543" s="76"/>
      <c r="Q543" s="76"/>
      <c r="R543" s="72">
        <f t="shared" si="46"/>
        <v>0</v>
      </c>
      <c r="S543" s="76"/>
      <c r="T543" s="76"/>
      <c r="U543" s="76"/>
      <c r="V543" s="76"/>
      <c r="W543" s="76"/>
      <c r="X543" s="73" t="str">
        <f t="shared" si="40"/>
        <v/>
      </c>
      <c r="Y543" s="73" t="str">
        <f>IF(K543="","",IF(THAM_SO!$B$7="Ưu tiên tỷ lệ trực tuyến thấp",(1-M543)*100,M543*100))</f>
        <v/>
      </c>
      <c r="Z543" s="73" t="str">
        <f t="shared" si="41"/>
        <v/>
      </c>
      <c r="AA543" s="73" t="str">
        <f t="shared" si="42"/>
        <v/>
      </c>
      <c r="AB543" s="73" t="str">
        <f t="shared" si="48"/>
        <v/>
      </c>
      <c r="AC543" s="73" t="str">
        <f>IF(K543="","",X543*THAM_SO!$B$2+Y543*THAM_SO!$B$3+Z543*THAM_SO!$B$4+AA543*THAM_SO!$B$5+AB543*THAM_SO!$B$6)</f>
        <v/>
      </c>
      <c r="AD543" s="75" t="str">
        <f t="shared" si="49"/>
        <v/>
      </c>
      <c r="AE543" s="76"/>
      <c r="AF543" s="78"/>
      <c r="AG543" s="78"/>
      <c r="AH543" s="78"/>
      <c r="AI543" s="78"/>
      <c r="AJ543" s="78"/>
      <c r="AK543" s="78"/>
      <c r="AL543" s="78"/>
    </row>
    <row r="544" ht="13.5" customHeight="1">
      <c r="A544" s="20">
        <v>539.0</v>
      </c>
      <c r="B544" s="20" t="s">
        <v>63</v>
      </c>
      <c r="C544" s="20" t="s">
        <v>164</v>
      </c>
      <c r="D544" s="67">
        <v>4.0</v>
      </c>
      <c r="E544" s="595" t="s">
        <v>530</v>
      </c>
      <c r="F544" s="596" t="s">
        <v>531</v>
      </c>
      <c r="G544" s="69" t="s">
        <v>185</v>
      </c>
      <c r="H544" s="69" t="s">
        <v>63</v>
      </c>
      <c r="I544" s="69" t="s">
        <v>1409</v>
      </c>
      <c r="J544" s="237" t="s">
        <v>1413</v>
      </c>
      <c r="K544" s="81"/>
      <c r="L544" s="81"/>
      <c r="M544" s="71">
        <f t="shared" si="44"/>
        <v>0</v>
      </c>
      <c r="N544" s="81"/>
      <c r="O544" s="72">
        <f t="shared" si="45"/>
        <v>0</v>
      </c>
      <c r="P544" s="76"/>
      <c r="Q544" s="76"/>
      <c r="R544" s="72">
        <f t="shared" si="46"/>
        <v>0</v>
      </c>
      <c r="S544" s="76"/>
      <c r="T544" s="76"/>
      <c r="U544" s="76"/>
      <c r="V544" s="76"/>
      <c r="W544" s="76"/>
      <c r="X544" s="73" t="str">
        <f t="shared" si="40"/>
        <v/>
      </c>
      <c r="Y544" s="73" t="str">
        <f>IF(K544="","",IF(THAM_SO!$B$7="Ưu tiên tỷ lệ trực tuyến thấp",(1-M544)*100,M544*100))</f>
        <v/>
      </c>
      <c r="Z544" s="73" t="str">
        <f t="shared" si="41"/>
        <v/>
      </c>
      <c r="AA544" s="73" t="str">
        <f t="shared" si="42"/>
        <v/>
      </c>
      <c r="AB544" s="73" t="str">
        <f t="shared" si="48"/>
        <v/>
      </c>
      <c r="AC544" s="73" t="str">
        <f>IF(K544="","",X544*THAM_SO!$B$2+Y544*THAM_SO!$B$3+Z544*THAM_SO!$B$4+AA544*THAM_SO!$B$5+AB544*THAM_SO!$B$6)</f>
        <v/>
      </c>
      <c r="AD544" s="75" t="str">
        <f t="shared" si="49"/>
        <v/>
      </c>
      <c r="AE544" s="76"/>
      <c r="AF544" s="78"/>
      <c r="AG544" s="78"/>
      <c r="AH544" s="78"/>
      <c r="AI544" s="78"/>
      <c r="AJ544" s="78"/>
      <c r="AK544" s="78"/>
      <c r="AL544" s="78"/>
    </row>
    <row r="545" ht="13.5" customHeight="1">
      <c r="A545" s="20">
        <v>540.0</v>
      </c>
      <c r="B545" s="20" t="s">
        <v>63</v>
      </c>
      <c r="C545" s="20" t="s">
        <v>164</v>
      </c>
      <c r="D545" s="67">
        <v>5.0</v>
      </c>
      <c r="E545" s="708" t="s">
        <v>954</v>
      </c>
      <c r="F545" s="709" t="s">
        <v>549</v>
      </c>
      <c r="G545" s="69" t="s">
        <v>236</v>
      </c>
      <c r="H545" s="69" t="s">
        <v>63</v>
      </c>
      <c r="I545" s="69" t="s">
        <v>1409</v>
      </c>
      <c r="J545" s="237" t="s">
        <v>1414</v>
      </c>
      <c r="K545" s="81"/>
      <c r="L545" s="81"/>
      <c r="M545" s="71">
        <f t="shared" si="44"/>
        <v>0</v>
      </c>
      <c r="N545" s="81"/>
      <c r="O545" s="72">
        <f t="shared" si="45"/>
        <v>0</v>
      </c>
      <c r="P545" s="76"/>
      <c r="Q545" s="76"/>
      <c r="R545" s="72">
        <f t="shared" si="46"/>
        <v>0</v>
      </c>
      <c r="S545" s="76"/>
      <c r="T545" s="76"/>
      <c r="U545" s="76"/>
      <c r="V545" s="76"/>
      <c r="W545" s="76"/>
      <c r="X545" s="73" t="str">
        <f t="shared" si="40"/>
        <v/>
      </c>
      <c r="Y545" s="73" t="str">
        <f>IF(K545="","",IF(THAM_SO!$B$7="Ưu tiên tỷ lệ trực tuyến thấp",(1-M545)*100,M545*100))</f>
        <v/>
      </c>
      <c r="Z545" s="73" t="str">
        <f t="shared" si="41"/>
        <v/>
      </c>
      <c r="AA545" s="73" t="str">
        <f t="shared" si="42"/>
        <v/>
      </c>
      <c r="AB545" s="73" t="str">
        <f t="shared" si="48"/>
        <v/>
      </c>
      <c r="AC545" s="73" t="str">
        <f>IF(K545="","",X545*THAM_SO!$B$2+Y545*THAM_SO!$B$3+Z545*THAM_SO!$B$4+AA545*THAM_SO!$B$5+AB545*THAM_SO!$B$6)</f>
        <v/>
      </c>
      <c r="AD545" s="75" t="str">
        <f t="shared" si="49"/>
        <v/>
      </c>
      <c r="AE545" s="76"/>
      <c r="AF545" s="78"/>
      <c r="AG545" s="78"/>
      <c r="AH545" s="78"/>
      <c r="AI545" s="78"/>
      <c r="AJ545" s="78"/>
      <c r="AK545" s="78"/>
      <c r="AL545" s="78"/>
    </row>
    <row r="546" ht="13.5" customHeight="1">
      <c r="A546" s="20">
        <v>541.0</v>
      </c>
      <c r="B546" s="20" t="s">
        <v>63</v>
      </c>
      <c r="C546" s="20" t="s">
        <v>165</v>
      </c>
      <c r="D546" s="67">
        <v>1.0</v>
      </c>
      <c r="E546" s="68" t="s">
        <v>512</v>
      </c>
      <c r="F546" s="69" t="s">
        <v>331</v>
      </c>
      <c r="G546" s="69" t="s">
        <v>243</v>
      </c>
      <c r="H546" s="69" t="s">
        <v>63</v>
      </c>
      <c r="I546" s="69" t="s">
        <v>342</v>
      </c>
      <c r="J546" s="237" t="s">
        <v>1415</v>
      </c>
      <c r="K546" s="70">
        <v>3066.0</v>
      </c>
      <c r="L546" s="70">
        <v>3066.0</v>
      </c>
      <c r="M546" s="71">
        <f t="shared" si="44"/>
        <v>1</v>
      </c>
      <c r="N546" s="70">
        <v>0.0</v>
      </c>
      <c r="O546" s="72">
        <f t="shared" si="45"/>
        <v>0</v>
      </c>
      <c r="P546" s="69">
        <v>1.0</v>
      </c>
      <c r="Q546" s="69">
        <v>0.0</v>
      </c>
      <c r="R546" s="72">
        <f t="shared" si="46"/>
        <v>0</v>
      </c>
      <c r="S546" s="69" t="s">
        <v>795</v>
      </c>
      <c r="T546" s="69">
        <v>1.0</v>
      </c>
      <c r="U546" s="69" t="s">
        <v>761</v>
      </c>
      <c r="V546" s="69" t="s">
        <v>441</v>
      </c>
      <c r="W546" s="76"/>
      <c r="X546" s="73">
        <f t="shared" si="40"/>
        <v>20.90692124</v>
      </c>
      <c r="Y546" s="73">
        <f>IF(K546="","",IF(THAM_SO!$B$7="Ưu tiên tỷ lệ trực tuyến thấp",(1-M546)*100,M546*100))</f>
        <v>0</v>
      </c>
      <c r="Z546" s="73">
        <f t="shared" si="41"/>
        <v>0</v>
      </c>
      <c r="AA546" s="73">
        <f t="shared" si="42"/>
        <v>0</v>
      </c>
      <c r="AB546" s="73">
        <f t="shared" si="48"/>
        <v>20</v>
      </c>
      <c r="AC546" s="73">
        <f>IF(K546="","",X546*THAM_SO!$B$2+Y546*THAM_SO!$B$3+Z546*THAM_SO!$B$4+AA546*THAM_SO!$B$5+AB546*THAM_SO!$B$6)</f>
        <v>9.317422434</v>
      </c>
      <c r="AD546" s="75">
        <f t="shared" si="49"/>
        <v>190</v>
      </c>
      <c r="AE546" s="76"/>
      <c r="AF546" s="78"/>
      <c r="AG546" s="78"/>
      <c r="AH546" s="78"/>
      <c r="AI546" s="78"/>
      <c r="AJ546" s="78"/>
      <c r="AK546" s="78"/>
      <c r="AL546" s="78"/>
    </row>
    <row r="547" ht="13.5" customHeight="1">
      <c r="A547" s="20">
        <v>542.0</v>
      </c>
      <c r="B547" s="20" t="s">
        <v>63</v>
      </c>
      <c r="C547" s="20" t="s">
        <v>165</v>
      </c>
      <c r="D547" s="67">
        <v>2.0</v>
      </c>
      <c r="E547" s="68" t="s">
        <v>536</v>
      </c>
      <c r="F547" s="69" t="s">
        <v>650</v>
      </c>
      <c r="G547" s="69" t="s">
        <v>185</v>
      </c>
      <c r="H547" s="69" t="s">
        <v>63</v>
      </c>
      <c r="I547" s="69" t="s">
        <v>342</v>
      </c>
      <c r="J547" s="237" t="s">
        <v>1416</v>
      </c>
      <c r="K547" s="70">
        <v>2087.0</v>
      </c>
      <c r="L547" s="70">
        <v>2087.0</v>
      </c>
      <c r="M547" s="71">
        <f t="shared" si="44"/>
        <v>1</v>
      </c>
      <c r="N547" s="70">
        <v>0.0</v>
      </c>
      <c r="O547" s="72">
        <f t="shared" si="45"/>
        <v>0</v>
      </c>
      <c r="P547" s="69">
        <v>2.0</v>
      </c>
      <c r="Q547" s="69">
        <v>0.0</v>
      </c>
      <c r="R547" s="72">
        <f t="shared" si="46"/>
        <v>0</v>
      </c>
      <c r="S547" s="69" t="s">
        <v>795</v>
      </c>
      <c r="T547" s="69">
        <v>0.0</v>
      </c>
      <c r="U547" s="69" t="s">
        <v>441</v>
      </c>
      <c r="V547" s="76"/>
      <c r="W547" s="76"/>
      <c r="X547" s="73">
        <f t="shared" si="40"/>
        <v>14.23116263</v>
      </c>
      <c r="Y547" s="73">
        <f>IF(K547="","",IF(THAM_SO!$B$7="Ưu tiên tỷ lệ trực tuyến thấp",(1-M547)*100,M547*100))</f>
        <v>0</v>
      </c>
      <c r="Z547" s="73">
        <f t="shared" si="41"/>
        <v>0</v>
      </c>
      <c r="AA547" s="73">
        <f t="shared" si="42"/>
        <v>0</v>
      </c>
      <c r="AB547" s="73">
        <f t="shared" si="48"/>
        <v>0</v>
      </c>
      <c r="AC547" s="73">
        <f>IF(K547="","",X547*THAM_SO!$B$2+Y547*THAM_SO!$B$3+Z547*THAM_SO!$B$4+AA547*THAM_SO!$B$5+AB547*THAM_SO!$B$6)</f>
        <v>4.980906921</v>
      </c>
      <c r="AD547" s="75">
        <f t="shared" si="49"/>
        <v>256</v>
      </c>
      <c r="AE547" s="76"/>
      <c r="AF547" s="78"/>
      <c r="AG547" s="78"/>
      <c r="AH547" s="78"/>
      <c r="AI547" s="78"/>
      <c r="AJ547" s="78"/>
      <c r="AK547" s="78"/>
      <c r="AL547" s="78"/>
    </row>
    <row r="548" ht="13.5" customHeight="1">
      <c r="A548" s="20">
        <v>543.0</v>
      </c>
      <c r="B548" s="20" t="s">
        <v>63</v>
      </c>
      <c r="C548" s="20" t="s">
        <v>165</v>
      </c>
      <c r="D548" s="67">
        <v>3.0</v>
      </c>
      <c r="E548" s="68" t="s">
        <v>1141</v>
      </c>
      <c r="F548" s="69" t="s">
        <v>1142</v>
      </c>
      <c r="G548" s="69" t="s">
        <v>185</v>
      </c>
      <c r="H548" s="69" t="s">
        <v>63</v>
      </c>
      <c r="I548" s="69" t="s">
        <v>342</v>
      </c>
      <c r="J548" s="237" t="s">
        <v>1417</v>
      </c>
      <c r="K548" s="70">
        <v>827.0</v>
      </c>
      <c r="L548" s="70">
        <v>827.0</v>
      </c>
      <c r="M548" s="71">
        <f t="shared" si="44"/>
        <v>1</v>
      </c>
      <c r="N548" s="70">
        <v>0.0</v>
      </c>
      <c r="O548" s="72">
        <f t="shared" si="45"/>
        <v>0</v>
      </c>
      <c r="P548" s="69">
        <v>2.0</v>
      </c>
      <c r="Q548" s="69">
        <v>0.0</v>
      </c>
      <c r="R548" s="72">
        <f t="shared" si="46"/>
        <v>0</v>
      </c>
      <c r="S548" s="69" t="s">
        <v>795</v>
      </c>
      <c r="T548" s="69">
        <v>0.0</v>
      </c>
      <c r="U548" s="69" t="s">
        <v>441</v>
      </c>
      <c r="V548" s="69"/>
      <c r="W548" s="76"/>
      <c r="X548" s="73">
        <f t="shared" si="40"/>
        <v>5.639277191</v>
      </c>
      <c r="Y548" s="73">
        <f>IF(K548="","",IF(THAM_SO!$B$7="Ưu tiên tỷ lệ trực tuyến thấp",(1-M548)*100,M548*100))</f>
        <v>0</v>
      </c>
      <c r="Z548" s="73">
        <f t="shared" si="41"/>
        <v>0</v>
      </c>
      <c r="AA548" s="73">
        <f t="shared" si="42"/>
        <v>0</v>
      </c>
      <c r="AB548" s="73">
        <f t="shared" si="48"/>
        <v>0</v>
      </c>
      <c r="AC548" s="73">
        <f>IF(K548="","",X548*THAM_SO!$B$2+Y548*THAM_SO!$B$3+Z548*THAM_SO!$B$4+AA548*THAM_SO!$B$5+AB548*THAM_SO!$B$6)</f>
        <v>1.973747017</v>
      </c>
      <c r="AD548" s="75">
        <f t="shared" si="49"/>
        <v>374</v>
      </c>
      <c r="AE548" s="76"/>
      <c r="AF548" s="78"/>
      <c r="AG548" s="78"/>
      <c r="AH548" s="78"/>
      <c r="AI548" s="78"/>
      <c r="AJ548" s="78"/>
      <c r="AK548" s="78"/>
      <c r="AL548" s="78"/>
    </row>
    <row r="549" ht="13.5" customHeight="1">
      <c r="A549" s="20">
        <v>544.0</v>
      </c>
      <c r="B549" s="20" t="s">
        <v>63</v>
      </c>
      <c r="C549" s="20" t="s">
        <v>165</v>
      </c>
      <c r="D549" s="67">
        <v>4.0</v>
      </c>
      <c r="E549" s="68" t="s">
        <v>529</v>
      </c>
      <c r="F549" s="69" t="s">
        <v>353</v>
      </c>
      <c r="G549" s="69" t="s">
        <v>185</v>
      </c>
      <c r="H549" s="69" t="s">
        <v>63</v>
      </c>
      <c r="I549" s="69" t="s">
        <v>342</v>
      </c>
      <c r="J549" s="237" t="s">
        <v>1418</v>
      </c>
      <c r="K549" s="70">
        <v>363.0</v>
      </c>
      <c r="L549" s="70">
        <v>363.0</v>
      </c>
      <c r="M549" s="71">
        <f t="shared" si="44"/>
        <v>1</v>
      </c>
      <c r="N549" s="70">
        <v>0.0</v>
      </c>
      <c r="O549" s="72">
        <f t="shared" si="45"/>
        <v>0</v>
      </c>
      <c r="P549" s="69">
        <v>1.0</v>
      </c>
      <c r="Q549" s="69">
        <v>0.0</v>
      </c>
      <c r="R549" s="72">
        <f t="shared" si="46"/>
        <v>0</v>
      </c>
      <c r="S549" s="69" t="s">
        <v>795</v>
      </c>
      <c r="T549" s="69">
        <v>1.0</v>
      </c>
      <c r="U549" s="69" t="s">
        <v>761</v>
      </c>
      <c r="V549" s="69" t="s">
        <v>441</v>
      </c>
      <c r="W549" s="76"/>
      <c r="X549" s="73">
        <f t="shared" si="40"/>
        <v>2.475281282</v>
      </c>
      <c r="Y549" s="73">
        <f>IF(K549="","",IF(THAM_SO!$B$7="Ưu tiên tỷ lệ trực tuyến thấp",(1-M549)*100,M549*100))</f>
        <v>0</v>
      </c>
      <c r="Z549" s="73">
        <f t="shared" si="41"/>
        <v>0</v>
      </c>
      <c r="AA549" s="73">
        <f t="shared" si="42"/>
        <v>0</v>
      </c>
      <c r="AB549" s="73">
        <f t="shared" si="48"/>
        <v>20</v>
      </c>
      <c r="AC549" s="73">
        <f>IF(K549="","",X549*THAM_SO!$B$2+Y549*THAM_SO!$B$3+Z549*THAM_SO!$B$4+AA549*THAM_SO!$B$5+AB549*THAM_SO!$B$6)</f>
        <v>2.866348449</v>
      </c>
      <c r="AD549" s="75">
        <f t="shared" si="49"/>
        <v>331</v>
      </c>
      <c r="AE549" s="76"/>
      <c r="AF549" s="78"/>
      <c r="AG549" s="78"/>
      <c r="AH549" s="78"/>
      <c r="AI549" s="78"/>
      <c r="AJ549" s="78"/>
      <c r="AK549" s="78"/>
      <c r="AL549" s="78"/>
    </row>
    <row r="550" ht="13.5" customHeight="1">
      <c r="A550" s="20">
        <v>545.0</v>
      </c>
      <c r="B550" s="20" t="s">
        <v>63</v>
      </c>
      <c r="C550" s="20" t="s">
        <v>165</v>
      </c>
      <c r="D550" s="67">
        <v>5.0</v>
      </c>
      <c r="E550" s="68" t="s">
        <v>528</v>
      </c>
      <c r="F550" s="69" t="s">
        <v>351</v>
      </c>
      <c r="G550" s="69" t="s">
        <v>185</v>
      </c>
      <c r="H550" s="69" t="s">
        <v>63</v>
      </c>
      <c r="I550" s="69" t="s">
        <v>342</v>
      </c>
      <c r="J550" s="237" t="s">
        <v>1419</v>
      </c>
      <c r="K550" s="70">
        <v>403.0</v>
      </c>
      <c r="L550" s="70">
        <v>403.0</v>
      </c>
      <c r="M550" s="71">
        <f t="shared" si="44"/>
        <v>1</v>
      </c>
      <c r="N550" s="70">
        <v>0.0</v>
      </c>
      <c r="O550" s="72">
        <f t="shared" si="45"/>
        <v>0</v>
      </c>
      <c r="P550" s="69">
        <v>1.0</v>
      </c>
      <c r="Q550" s="69">
        <v>0.0</v>
      </c>
      <c r="R550" s="72">
        <f t="shared" si="46"/>
        <v>0</v>
      </c>
      <c r="S550" s="69" t="s">
        <v>795</v>
      </c>
      <c r="T550" s="69">
        <v>0.0</v>
      </c>
      <c r="U550" s="69" t="s">
        <v>441</v>
      </c>
      <c r="V550" s="76"/>
      <c r="W550" s="76"/>
      <c r="X550" s="73">
        <f t="shared" si="40"/>
        <v>2.74803955</v>
      </c>
      <c r="Y550" s="73">
        <f>IF(K550="","",IF(THAM_SO!$B$7="Ưu tiên tỷ lệ trực tuyến thấp",(1-M550)*100,M550*100))</f>
        <v>0</v>
      </c>
      <c r="Z550" s="73">
        <f t="shared" si="41"/>
        <v>0</v>
      </c>
      <c r="AA550" s="73">
        <f t="shared" si="42"/>
        <v>0</v>
      </c>
      <c r="AB550" s="73">
        <f t="shared" si="48"/>
        <v>0</v>
      </c>
      <c r="AC550" s="73">
        <f>IF(K550="","",X550*THAM_SO!$B$2+Y550*THAM_SO!$B$3+Z550*THAM_SO!$B$4+AA550*THAM_SO!$B$5+AB550*THAM_SO!$B$6)</f>
        <v>0.9618138425</v>
      </c>
      <c r="AD550" s="75">
        <f t="shared" si="49"/>
        <v>408</v>
      </c>
      <c r="AE550" s="76"/>
      <c r="AF550" s="78"/>
      <c r="AG550" s="78"/>
      <c r="AH550" s="78"/>
      <c r="AI550" s="78"/>
      <c r="AJ550" s="78"/>
      <c r="AK550" s="78"/>
      <c r="AL550" s="78"/>
    </row>
    <row r="551" ht="13.5" customHeight="1">
      <c r="A551" s="20">
        <v>546.0</v>
      </c>
      <c r="B551" s="20" t="s">
        <v>63</v>
      </c>
      <c r="C551" s="20" t="s">
        <v>166</v>
      </c>
      <c r="D551" s="67">
        <v>1.0</v>
      </c>
      <c r="E551" s="80"/>
      <c r="F551" s="76"/>
      <c r="G551" s="76"/>
      <c r="H551" s="76"/>
      <c r="I551" s="76"/>
      <c r="J551" s="76"/>
      <c r="K551" s="81"/>
      <c r="L551" s="81"/>
      <c r="M551" s="71">
        <f t="shared" si="44"/>
        <v>0</v>
      </c>
      <c r="N551" s="81"/>
      <c r="O551" s="72">
        <f t="shared" si="45"/>
        <v>0</v>
      </c>
      <c r="P551" s="76"/>
      <c r="Q551" s="76"/>
      <c r="R551" s="72">
        <f t="shared" si="46"/>
        <v>0</v>
      </c>
      <c r="S551" s="76"/>
      <c r="T551" s="76"/>
      <c r="U551" s="76"/>
      <c r="V551" s="76"/>
      <c r="W551" s="76"/>
      <c r="X551" s="73" t="str">
        <f t="shared" si="40"/>
        <v/>
      </c>
      <c r="Y551" s="73" t="str">
        <f>IF(K551="","",IF(THAM_SO!$B$7="Ưu tiên tỷ lệ trực tuyến thấp",(1-M551)*100,M551*100))</f>
        <v/>
      </c>
      <c r="Z551" s="73" t="str">
        <f t="shared" si="41"/>
        <v/>
      </c>
      <c r="AA551" s="73" t="str">
        <f t="shared" si="42"/>
        <v/>
      </c>
      <c r="AB551" s="73" t="str">
        <f t="shared" si="48"/>
        <v/>
      </c>
      <c r="AC551" s="73" t="str">
        <f>IF(K551="","",X551*THAM_SO!$B$2+Y551*THAM_SO!$B$3+Z551*THAM_SO!$B$4+AA551*THAM_SO!$B$5+AB551*THAM_SO!$B$6)</f>
        <v/>
      </c>
      <c r="AD551" s="75" t="str">
        <f t="shared" si="49"/>
        <v/>
      </c>
      <c r="AE551" s="76"/>
      <c r="AF551" s="78"/>
      <c r="AG551" s="78"/>
      <c r="AH551" s="78"/>
      <c r="AI551" s="78"/>
      <c r="AJ551" s="78"/>
      <c r="AK551" s="78"/>
      <c r="AL551" s="78"/>
    </row>
    <row r="552" ht="13.5" customHeight="1">
      <c r="A552" s="20">
        <v>547.0</v>
      </c>
      <c r="B552" s="20" t="s">
        <v>63</v>
      </c>
      <c r="C552" s="20" t="s">
        <v>166</v>
      </c>
      <c r="D552" s="67">
        <v>2.0</v>
      </c>
      <c r="E552" s="80"/>
      <c r="F552" s="76"/>
      <c r="G552" s="76"/>
      <c r="H552" s="76"/>
      <c r="I552" s="76"/>
      <c r="J552" s="76"/>
      <c r="K552" s="81"/>
      <c r="L552" s="81"/>
      <c r="M552" s="71">
        <f t="shared" si="44"/>
        <v>0</v>
      </c>
      <c r="N552" s="81"/>
      <c r="O552" s="72">
        <f t="shared" si="45"/>
        <v>0</v>
      </c>
      <c r="P552" s="76"/>
      <c r="Q552" s="76"/>
      <c r="R552" s="72">
        <f t="shared" si="46"/>
        <v>0</v>
      </c>
      <c r="S552" s="76"/>
      <c r="T552" s="76"/>
      <c r="U552" s="76"/>
      <c r="V552" s="76"/>
      <c r="W552" s="76"/>
      <c r="X552" s="73" t="str">
        <f t="shared" si="40"/>
        <v/>
      </c>
      <c r="Y552" s="73" t="str">
        <f>IF(K552="","",IF(THAM_SO!$B$7="Ưu tiên tỷ lệ trực tuyến thấp",(1-M552)*100,M552*100))</f>
        <v/>
      </c>
      <c r="Z552" s="73" t="str">
        <f t="shared" si="41"/>
        <v/>
      </c>
      <c r="AA552" s="73" t="str">
        <f t="shared" si="42"/>
        <v/>
      </c>
      <c r="AB552" s="73" t="str">
        <f t="shared" si="48"/>
        <v/>
      </c>
      <c r="AC552" s="73" t="str">
        <f>IF(K552="","",X552*THAM_SO!$B$2+Y552*THAM_SO!$B$3+Z552*THAM_SO!$B$4+AA552*THAM_SO!$B$5+AB552*THAM_SO!$B$6)</f>
        <v/>
      </c>
      <c r="AD552" s="75" t="str">
        <f t="shared" si="49"/>
        <v/>
      </c>
      <c r="AE552" s="76"/>
      <c r="AF552" s="78"/>
      <c r="AG552" s="78"/>
      <c r="AH552" s="78"/>
      <c r="AI552" s="78"/>
      <c r="AJ552" s="78"/>
      <c r="AK552" s="78"/>
      <c r="AL552" s="78"/>
    </row>
    <row r="553" ht="13.5" customHeight="1">
      <c r="A553" s="20">
        <v>548.0</v>
      </c>
      <c r="B553" s="20" t="s">
        <v>63</v>
      </c>
      <c r="C553" s="20" t="s">
        <v>166</v>
      </c>
      <c r="D553" s="67">
        <v>3.0</v>
      </c>
      <c r="E553" s="80"/>
      <c r="F553" s="76"/>
      <c r="G553" s="76"/>
      <c r="H553" s="76"/>
      <c r="I553" s="76"/>
      <c r="J553" s="76"/>
      <c r="K553" s="81"/>
      <c r="L553" s="81"/>
      <c r="M553" s="71">
        <f t="shared" si="44"/>
        <v>0</v>
      </c>
      <c r="N553" s="81"/>
      <c r="O553" s="72">
        <f t="shared" si="45"/>
        <v>0</v>
      </c>
      <c r="P553" s="76"/>
      <c r="Q553" s="76"/>
      <c r="R553" s="72">
        <f t="shared" si="46"/>
        <v>0</v>
      </c>
      <c r="S553" s="76"/>
      <c r="T553" s="76"/>
      <c r="U553" s="76"/>
      <c r="V553" s="76"/>
      <c r="W553" s="76"/>
      <c r="X553" s="73" t="str">
        <f t="shared" si="40"/>
        <v/>
      </c>
      <c r="Y553" s="73" t="str">
        <f>IF(K553="","",IF(THAM_SO!$B$7="Ưu tiên tỷ lệ trực tuyến thấp",(1-M553)*100,M553*100))</f>
        <v/>
      </c>
      <c r="Z553" s="73" t="str">
        <f t="shared" si="41"/>
        <v/>
      </c>
      <c r="AA553" s="73" t="str">
        <f t="shared" si="42"/>
        <v/>
      </c>
      <c r="AB553" s="73" t="str">
        <f t="shared" si="48"/>
        <v/>
      </c>
      <c r="AC553" s="73" t="str">
        <f>IF(K553="","",X553*THAM_SO!$B$2+Y553*THAM_SO!$B$3+Z553*THAM_SO!$B$4+AA553*THAM_SO!$B$5+AB553*THAM_SO!$B$6)</f>
        <v/>
      </c>
      <c r="AD553" s="75" t="str">
        <f t="shared" si="49"/>
        <v/>
      </c>
      <c r="AE553" s="76"/>
      <c r="AF553" s="78"/>
      <c r="AG553" s="78"/>
      <c r="AH553" s="78"/>
      <c r="AI553" s="78"/>
      <c r="AJ553" s="78"/>
      <c r="AK553" s="78"/>
      <c r="AL553" s="78"/>
    </row>
    <row r="554" ht="13.5" customHeight="1">
      <c r="A554" s="20">
        <v>549.0</v>
      </c>
      <c r="B554" s="20" t="s">
        <v>63</v>
      </c>
      <c r="C554" s="20" t="s">
        <v>166</v>
      </c>
      <c r="D554" s="67">
        <v>4.0</v>
      </c>
      <c r="E554" s="80"/>
      <c r="F554" s="76"/>
      <c r="G554" s="76"/>
      <c r="H554" s="76"/>
      <c r="I554" s="76"/>
      <c r="J554" s="76"/>
      <c r="K554" s="81"/>
      <c r="L554" s="81"/>
      <c r="M554" s="71">
        <f t="shared" si="44"/>
        <v>0</v>
      </c>
      <c r="N554" s="81"/>
      <c r="O554" s="72">
        <f t="shared" si="45"/>
        <v>0</v>
      </c>
      <c r="P554" s="76"/>
      <c r="Q554" s="76"/>
      <c r="R554" s="72">
        <f t="shared" si="46"/>
        <v>0</v>
      </c>
      <c r="S554" s="76"/>
      <c r="T554" s="76"/>
      <c r="U554" s="76"/>
      <c r="V554" s="76"/>
      <c r="W554" s="76"/>
      <c r="X554" s="73" t="str">
        <f t="shared" si="40"/>
        <v/>
      </c>
      <c r="Y554" s="73" t="str">
        <f>IF(K554="","",IF(THAM_SO!$B$7="Ưu tiên tỷ lệ trực tuyến thấp",(1-M554)*100,M554*100))</f>
        <v/>
      </c>
      <c r="Z554" s="73" t="str">
        <f t="shared" si="41"/>
        <v/>
      </c>
      <c r="AA554" s="73" t="str">
        <f t="shared" si="42"/>
        <v/>
      </c>
      <c r="AB554" s="73" t="str">
        <f t="shared" si="48"/>
        <v/>
      </c>
      <c r="AC554" s="73" t="str">
        <f>IF(K554="","",X554*THAM_SO!$B$2+Y554*THAM_SO!$B$3+Z554*THAM_SO!$B$4+AA554*THAM_SO!$B$5+AB554*THAM_SO!$B$6)</f>
        <v/>
      </c>
      <c r="AD554" s="75" t="str">
        <f t="shared" si="49"/>
        <v/>
      </c>
      <c r="AE554" s="76"/>
      <c r="AF554" s="78"/>
      <c r="AG554" s="78"/>
      <c r="AH554" s="78"/>
      <c r="AI554" s="78"/>
      <c r="AJ554" s="78"/>
      <c r="AK554" s="78"/>
      <c r="AL554" s="78"/>
    </row>
    <row r="555" ht="13.5" customHeight="1">
      <c r="A555" s="20">
        <v>550.0</v>
      </c>
      <c r="B555" s="20" t="s">
        <v>63</v>
      </c>
      <c r="C555" s="20" t="s">
        <v>166</v>
      </c>
      <c r="D555" s="67">
        <v>5.0</v>
      </c>
      <c r="E555" s="80"/>
      <c r="F555" s="76"/>
      <c r="G555" s="76"/>
      <c r="H555" s="76"/>
      <c r="I555" s="76"/>
      <c r="J555" s="76"/>
      <c r="K555" s="81"/>
      <c r="L555" s="81"/>
      <c r="M555" s="71">
        <f t="shared" si="44"/>
        <v>0</v>
      </c>
      <c r="N555" s="81"/>
      <c r="O555" s="72">
        <f t="shared" si="45"/>
        <v>0</v>
      </c>
      <c r="P555" s="76"/>
      <c r="Q555" s="76"/>
      <c r="R555" s="72">
        <f t="shared" si="46"/>
        <v>0</v>
      </c>
      <c r="S555" s="76"/>
      <c r="T555" s="76"/>
      <c r="U555" s="76"/>
      <c r="V555" s="76"/>
      <c r="W555" s="76"/>
      <c r="X555" s="73" t="str">
        <f t="shared" si="40"/>
        <v/>
      </c>
      <c r="Y555" s="73" t="str">
        <f>IF(K555="","",IF(THAM_SO!$B$7="Ưu tiên tỷ lệ trực tuyến thấp",(1-M555)*100,M555*100))</f>
        <v/>
      </c>
      <c r="Z555" s="73" t="str">
        <f t="shared" si="41"/>
        <v/>
      </c>
      <c r="AA555" s="73" t="str">
        <f t="shared" si="42"/>
        <v/>
      </c>
      <c r="AB555" s="73" t="str">
        <f t="shared" si="48"/>
        <v/>
      </c>
      <c r="AC555" s="73" t="str">
        <f>IF(K555="","",X555*THAM_SO!$B$2+Y555*THAM_SO!$B$3+Z555*THAM_SO!$B$4+AA555*THAM_SO!$B$5+AB555*THAM_SO!$B$6)</f>
        <v/>
      </c>
      <c r="AD555" s="75" t="str">
        <f t="shared" si="49"/>
        <v/>
      </c>
      <c r="AE555" s="76"/>
      <c r="AF555" s="78"/>
      <c r="AG555" s="78"/>
      <c r="AH555" s="78"/>
      <c r="AI555" s="78"/>
      <c r="AJ555" s="78"/>
      <c r="AK555" s="78"/>
      <c r="AL555" s="78"/>
    </row>
    <row r="556" ht="13.5" customHeight="1">
      <c r="A556" s="593">
        <v>551.0</v>
      </c>
      <c r="B556" s="593" t="s">
        <v>63</v>
      </c>
      <c r="C556" s="593" t="s">
        <v>167</v>
      </c>
      <c r="D556" s="594">
        <v>1.0</v>
      </c>
      <c r="E556" s="595" t="s">
        <v>512</v>
      </c>
      <c r="F556" s="596" t="s">
        <v>331</v>
      </c>
      <c r="G556" s="596" t="s">
        <v>243</v>
      </c>
      <c r="H556" s="596" t="s">
        <v>63</v>
      </c>
      <c r="I556" s="69" t="s">
        <v>342</v>
      </c>
      <c r="J556" s="597" t="s">
        <v>1420</v>
      </c>
      <c r="K556" s="598">
        <v>1815.0</v>
      </c>
      <c r="L556" s="598">
        <v>1815.0</v>
      </c>
      <c r="M556" s="599">
        <f t="shared" si="44"/>
        <v>1</v>
      </c>
      <c r="N556" s="598">
        <v>0.0</v>
      </c>
      <c r="O556" s="600">
        <f t="shared" si="45"/>
        <v>0</v>
      </c>
      <c r="P556" s="603"/>
      <c r="Q556" s="603"/>
      <c r="R556" s="600">
        <f t="shared" si="46"/>
        <v>0</v>
      </c>
      <c r="S556" s="596" t="s">
        <v>545</v>
      </c>
      <c r="T556" s="596">
        <v>1.0</v>
      </c>
      <c r="U556" s="596" t="s">
        <v>1421</v>
      </c>
      <c r="V556" s="596" t="s">
        <v>441</v>
      </c>
      <c r="W556" s="603"/>
      <c r="X556" s="601">
        <f t="shared" si="40"/>
        <v>12.37640641</v>
      </c>
      <c r="Y556" s="601">
        <f>IF(K556="","",IF(THAM_SO!$B$7="Ưu tiên tỷ lệ trực tuyến thấp",(1-M556)*100,M556*100))</f>
        <v>0</v>
      </c>
      <c r="Z556" s="601">
        <f t="shared" si="41"/>
        <v>0</v>
      </c>
      <c r="AA556" s="601">
        <f t="shared" si="42"/>
        <v>0</v>
      </c>
      <c r="AB556" s="601">
        <f t="shared" si="48"/>
        <v>20</v>
      </c>
      <c r="AC556" s="601">
        <f>IF(K556="","",X556*THAM_SO!$B$2+Y556*THAM_SO!$B$3+Z556*THAM_SO!$B$4+AA556*THAM_SO!$B$5+AB556*THAM_SO!$B$6)</f>
        <v>6.331742243</v>
      </c>
      <c r="AD556" s="602">
        <f t="shared" si="49"/>
        <v>227</v>
      </c>
      <c r="AE556" s="603"/>
      <c r="AF556" s="604"/>
      <c r="AG556" s="604"/>
      <c r="AH556" s="604"/>
      <c r="AI556" s="604"/>
      <c r="AJ556" s="604"/>
      <c r="AK556" s="604"/>
      <c r="AL556" s="604"/>
    </row>
    <row r="557" ht="13.5" customHeight="1">
      <c r="A557" s="593">
        <v>552.0</v>
      </c>
      <c r="B557" s="593" t="s">
        <v>63</v>
      </c>
      <c r="C557" s="593" t="s">
        <v>167</v>
      </c>
      <c r="D557" s="594">
        <v>2.0</v>
      </c>
      <c r="E557" s="595" t="s">
        <v>513</v>
      </c>
      <c r="F557" s="596" t="s">
        <v>445</v>
      </c>
      <c r="G557" s="596" t="s">
        <v>185</v>
      </c>
      <c r="H557" s="596" t="s">
        <v>63</v>
      </c>
      <c r="I557" s="69" t="s">
        <v>342</v>
      </c>
      <c r="J557" s="597" t="s">
        <v>1422</v>
      </c>
      <c r="K557" s="598">
        <v>1184.0</v>
      </c>
      <c r="L557" s="598">
        <v>1184.0</v>
      </c>
      <c r="M557" s="599">
        <f t="shared" si="44"/>
        <v>1</v>
      </c>
      <c r="N557" s="598">
        <v>0.0</v>
      </c>
      <c r="O557" s="600">
        <f t="shared" si="45"/>
        <v>0</v>
      </c>
      <c r="P557" s="603"/>
      <c r="Q557" s="603"/>
      <c r="R557" s="600">
        <f t="shared" si="46"/>
        <v>0</v>
      </c>
      <c r="S557" s="596" t="s">
        <v>545</v>
      </c>
      <c r="T557" s="596">
        <v>0.0</v>
      </c>
      <c r="U557" s="596" t="s">
        <v>1423</v>
      </c>
      <c r="V557" s="596" t="s">
        <v>1424</v>
      </c>
      <c r="W557" s="596" t="s">
        <v>1127</v>
      </c>
      <c r="X557" s="601">
        <f t="shared" si="40"/>
        <v>8.073644732</v>
      </c>
      <c r="Y557" s="601">
        <f>IF(K557="","",IF(THAM_SO!$B$7="Ưu tiên tỷ lệ trực tuyến thấp",(1-M557)*100,M557*100))</f>
        <v>0</v>
      </c>
      <c r="Z557" s="601">
        <f t="shared" si="41"/>
        <v>0</v>
      </c>
      <c r="AA557" s="601">
        <f t="shared" si="42"/>
        <v>0</v>
      </c>
      <c r="AB557" s="601">
        <f t="shared" si="48"/>
        <v>0</v>
      </c>
      <c r="AC557" s="601">
        <f>IF(K557="","",X557*THAM_SO!$B$2+Y557*THAM_SO!$B$3+Z557*THAM_SO!$B$4+AA557*THAM_SO!$B$5+AB557*THAM_SO!$B$6)</f>
        <v>2.825775656</v>
      </c>
      <c r="AD557" s="602">
        <f t="shared" si="49"/>
        <v>339</v>
      </c>
      <c r="AE557" s="603"/>
      <c r="AF557" s="604"/>
      <c r="AG557" s="604"/>
      <c r="AH557" s="604"/>
      <c r="AI557" s="604"/>
      <c r="AJ557" s="604"/>
      <c r="AK557" s="604"/>
      <c r="AL557" s="604"/>
    </row>
    <row r="558" ht="13.5" customHeight="1">
      <c r="A558" s="593">
        <v>553.0</v>
      </c>
      <c r="B558" s="593" t="s">
        <v>63</v>
      </c>
      <c r="C558" s="593" t="s">
        <v>167</v>
      </c>
      <c r="D558" s="594">
        <v>3.0</v>
      </c>
      <c r="E558" s="595" t="s">
        <v>528</v>
      </c>
      <c r="F558" s="596" t="s">
        <v>351</v>
      </c>
      <c r="G558" s="596" t="s">
        <v>185</v>
      </c>
      <c r="H558" s="596" t="s">
        <v>63</v>
      </c>
      <c r="I558" s="69" t="s">
        <v>342</v>
      </c>
      <c r="J558" s="597" t="s">
        <v>1425</v>
      </c>
      <c r="K558" s="598">
        <v>521.0</v>
      </c>
      <c r="L558" s="598">
        <v>521.0</v>
      </c>
      <c r="M558" s="599">
        <f t="shared" si="44"/>
        <v>1</v>
      </c>
      <c r="N558" s="598">
        <v>0.0</v>
      </c>
      <c r="O558" s="600">
        <f t="shared" si="45"/>
        <v>0</v>
      </c>
      <c r="P558" s="603"/>
      <c r="Q558" s="603"/>
      <c r="R558" s="600">
        <f t="shared" si="46"/>
        <v>0</v>
      </c>
      <c r="S558" s="596" t="s">
        <v>545</v>
      </c>
      <c r="T558" s="596">
        <v>0.0</v>
      </c>
      <c r="U558" s="596" t="s">
        <v>1426</v>
      </c>
      <c r="V558" s="596" t="s">
        <v>441</v>
      </c>
      <c r="W558" s="596" t="s">
        <v>1127</v>
      </c>
      <c r="X558" s="601">
        <f t="shared" si="40"/>
        <v>3.552676441</v>
      </c>
      <c r="Y558" s="601">
        <f>IF(K558="","",IF(THAM_SO!$B$7="Ưu tiên tỷ lệ trực tuyến thấp",(1-M558)*100,M558*100))</f>
        <v>0</v>
      </c>
      <c r="Z558" s="601">
        <f t="shared" si="41"/>
        <v>0</v>
      </c>
      <c r="AA558" s="601">
        <f t="shared" si="42"/>
        <v>0</v>
      </c>
      <c r="AB558" s="601">
        <f t="shared" si="48"/>
        <v>0</v>
      </c>
      <c r="AC558" s="601">
        <f>IF(K558="","",X558*THAM_SO!$B$2+Y558*THAM_SO!$B$3+Z558*THAM_SO!$B$4+AA558*THAM_SO!$B$5+AB558*THAM_SO!$B$6)</f>
        <v>1.243436754</v>
      </c>
      <c r="AD558" s="602">
        <f t="shared" si="49"/>
        <v>398</v>
      </c>
      <c r="AE558" s="603"/>
      <c r="AF558" s="604"/>
      <c r="AG558" s="604"/>
      <c r="AH558" s="604"/>
      <c r="AI558" s="604"/>
      <c r="AJ558" s="604"/>
      <c r="AK558" s="604"/>
      <c r="AL558" s="604"/>
    </row>
    <row r="559" ht="13.5" customHeight="1">
      <c r="A559" s="593">
        <v>554.0</v>
      </c>
      <c r="B559" s="593" t="s">
        <v>63</v>
      </c>
      <c r="C559" s="593" t="s">
        <v>167</v>
      </c>
      <c r="D559" s="594">
        <v>4.0</v>
      </c>
      <c r="E559" s="595" t="s">
        <v>529</v>
      </c>
      <c r="F559" s="596" t="s">
        <v>353</v>
      </c>
      <c r="G559" s="596" t="s">
        <v>185</v>
      </c>
      <c r="H559" s="596" t="s">
        <v>63</v>
      </c>
      <c r="I559" s="69" t="s">
        <v>342</v>
      </c>
      <c r="J559" s="597" t="s">
        <v>1427</v>
      </c>
      <c r="K559" s="598">
        <v>354.0</v>
      </c>
      <c r="L559" s="598">
        <v>354.0</v>
      </c>
      <c r="M559" s="599">
        <f t="shared" si="44"/>
        <v>1</v>
      </c>
      <c r="N559" s="598">
        <v>0.0</v>
      </c>
      <c r="O559" s="600">
        <f t="shared" si="45"/>
        <v>0</v>
      </c>
      <c r="P559" s="603"/>
      <c r="Q559" s="603"/>
      <c r="R559" s="600">
        <f t="shared" si="46"/>
        <v>0</v>
      </c>
      <c r="S559" s="596" t="s">
        <v>545</v>
      </c>
      <c r="T559" s="596">
        <v>1.0</v>
      </c>
      <c r="U559" s="596" t="s">
        <v>1421</v>
      </c>
      <c r="V559" s="596" t="s">
        <v>441</v>
      </c>
      <c r="W559" s="603"/>
      <c r="X559" s="601">
        <f t="shared" si="40"/>
        <v>2.413910672</v>
      </c>
      <c r="Y559" s="601">
        <f>IF(K559="","",IF(THAM_SO!$B$7="Ưu tiên tỷ lệ trực tuyến thấp",(1-M559)*100,M559*100))</f>
        <v>0</v>
      </c>
      <c r="Z559" s="601">
        <f t="shared" si="41"/>
        <v>0</v>
      </c>
      <c r="AA559" s="601">
        <f t="shared" si="42"/>
        <v>0</v>
      </c>
      <c r="AB559" s="601">
        <f t="shared" si="48"/>
        <v>20</v>
      </c>
      <c r="AC559" s="601">
        <f>IF(K559="","",X559*THAM_SO!$B$2+Y559*THAM_SO!$B$3+Z559*THAM_SO!$B$4+AA559*THAM_SO!$B$5+AB559*THAM_SO!$B$6)</f>
        <v>2.844868735</v>
      </c>
      <c r="AD559" s="602">
        <f t="shared" si="49"/>
        <v>337</v>
      </c>
      <c r="AE559" s="603"/>
      <c r="AF559" s="604"/>
      <c r="AG559" s="604"/>
      <c r="AH559" s="604"/>
      <c r="AI559" s="604"/>
      <c r="AJ559" s="604"/>
      <c r="AK559" s="604"/>
      <c r="AL559" s="604"/>
    </row>
    <row r="560" ht="13.5" customHeight="1">
      <c r="A560" s="593">
        <v>555.0</v>
      </c>
      <c r="B560" s="593" t="s">
        <v>63</v>
      </c>
      <c r="C560" s="593" t="s">
        <v>167</v>
      </c>
      <c r="D560" s="594">
        <v>5.0</v>
      </c>
      <c r="E560" s="595" t="s">
        <v>530</v>
      </c>
      <c r="F560" s="596" t="s">
        <v>531</v>
      </c>
      <c r="G560" s="596" t="s">
        <v>185</v>
      </c>
      <c r="H560" s="596" t="s">
        <v>63</v>
      </c>
      <c r="I560" s="69" t="s">
        <v>342</v>
      </c>
      <c r="J560" s="597" t="s">
        <v>1428</v>
      </c>
      <c r="K560" s="598">
        <v>344.0</v>
      </c>
      <c r="L560" s="598">
        <v>344.0</v>
      </c>
      <c r="M560" s="599">
        <f t="shared" si="44"/>
        <v>1</v>
      </c>
      <c r="N560" s="598">
        <v>0.0</v>
      </c>
      <c r="O560" s="600">
        <f t="shared" si="45"/>
        <v>0</v>
      </c>
      <c r="P560" s="603"/>
      <c r="Q560" s="603"/>
      <c r="R560" s="600">
        <f t="shared" si="46"/>
        <v>0</v>
      </c>
      <c r="S560" s="596" t="s">
        <v>545</v>
      </c>
      <c r="T560" s="603"/>
      <c r="U560" s="603"/>
      <c r="V560" s="603"/>
      <c r="W560" s="603"/>
      <c r="X560" s="601">
        <f t="shared" si="40"/>
        <v>2.345721105</v>
      </c>
      <c r="Y560" s="601">
        <f>IF(K560="","",IF(THAM_SO!$B$7="Ưu tiên tỷ lệ trực tuyến thấp",(1-M560)*100,M560*100))</f>
        <v>0</v>
      </c>
      <c r="Z560" s="601">
        <f t="shared" si="41"/>
        <v>0</v>
      </c>
      <c r="AA560" s="601">
        <f t="shared" si="42"/>
        <v>0</v>
      </c>
      <c r="AB560" s="601">
        <f t="shared" si="48"/>
        <v>0</v>
      </c>
      <c r="AC560" s="601">
        <f>IF(K560="","",X560*THAM_SO!$B$2+Y560*THAM_SO!$B$3+Z560*THAM_SO!$B$4+AA560*THAM_SO!$B$5+AB560*THAM_SO!$B$6)</f>
        <v>0.8210023866</v>
      </c>
      <c r="AD560" s="602">
        <f t="shared" si="49"/>
        <v>419</v>
      </c>
      <c r="AE560" s="603"/>
      <c r="AF560" s="604"/>
      <c r="AG560" s="604"/>
      <c r="AH560" s="604"/>
      <c r="AI560" s="604"/>
      <c r="AJ560" s="604"/>
      <c r="AK560" s="604"/>
      <c r="AL560" s="604"/>
    </row>
    <row r="561" ht="13.5" customHeight="1">
      <c r="A561" s="20">
        <v>556.0</v>
      </c>
      <c r="B561" s="20" t="s">
        <v>63</v>
      </c>
      <c r="C561" s="20" t="s">
        <v>168</v>
      </c>
      <c r="D561" s="67">
        <v>1.0</v>
      </c>
      <c r="E561" s="710" t="s">
        <v>528</v>
      </c>
      <c r="F561" s="711" t="s">
        <v>351</v>
      </c>
      <c r="G561" s="69" t="s">
        <v>185</v>
      </c>
      <c r="H561" s="69" t="s">
        <v>63</v>
      </c>
      <c r="I561" s="69" t="s">
        <v>342</v>
      </c>
      <c r="J561" s="237" t="s">
        <v>1429</v>
      </c>
      <c r="K561" s="70">
        <v>477.0</v>
      </c>
      <c r="L561" s="70">
        <v>477.0</v>
      </c>
      <c r="M561" s="71">
        <f t="shared" si="44"/>
        <v>1</v>
      </c>
      <c r="N561" s="70">
        <v>8.0</v>
      </c>
      <c r="O561" s="72">
        <f t="shared" si="45"/>
        <v>0.01677148847</v>
      </c>
      <c r="P561" s="69">
        <v>1.0</v>
      </c>
      <c r="Q561" s="69">
        <v>0.0</v>
      </c>
      <c r="R561" s="72">
        <f t="shared" si="46"/>
        <v>0</v>
      </c>
      <c r="S561" s="69" t="s">
        <v>573</v>
      </c>
      <c r="T561" s="69">
        <v>0.0</v>
      </c>
      <c r="U561" s="76"/>
      <c r="V561" s="76"/>
      <c r="W561" s="76"/>
      <c r="X561" s="73">
        <f t="shared" si="40"/>
        <v>3.252642346</v>
      </c>
      <c r="Y561" s="73">
        <f>IF(K561="","",IF(THAM_SO!$B$7="Ưu tiên tỷ lệ trực tuyến thấp",(1-M561)*100,M561*100))</f>
        <v>0</v>
      </c>
      <c r="Z561" s="73">
        <f t="shared" si="41"/>
        <v>0</v>
      </c>
      <c r="AA561" s="73">
        <f t="shared" si="42"/>
        <v>1.677148847</v>
      </c>
      <c r="AB561" s="73">
        <f t="shared" si="48"/>
        <v>0</v>
      </c>
      <c r="AC561" s="73">
        <f>IF(K561="","",X561*THAM_SO!$B$2+Y561*THAM_SO!$B$3+Z561*THAM_SO!$B$4+AA561*THAM_SO!$B$5+AB561*THAM_SO!$B$6)</f>
        <v>1.306139706</v>
      </c>
      <c r="AD561" s="75">
        <f t="shared" si="49"/>
        <v>394</v>
      </c>
      <c r="AE561" s="76"/>
      <c r="AF561" s="78"/>
      <c r="AG561" s="78"/>
      <c r="AH561" s="78"/>
      <c r="AI561" s="78"/>
      <c r="AJ561" s="78"/>
      <c r="AK561" s="78"/>
      <c r="AL561" s="78"/>
    </row>
    <row r="562" ht="13.5" customHeight="1">
      <c r="A562" s="20">
        <v>557.0</v>
      </c>
      <c r="B562" s="20" t="s">
        <v>63</v>
      </c>
      <c r="C562" s="20" t="s">
        <v>168</v>
      </c>
      <c r="D562" s="67">
        <v>2.0</v>
      </c>
      <c r="E562" s="710" t="s">
        <v>1430</v>
      </c>
      <c r="F562" s="711" t="s">
        <v>630</v>
      </c>
      <c r="G562" s="69" t="s">
        <v>185</v>
      </c>
      <c r="H562" s="69" t="s">
        <v>63</v>
      </c>
      <c r="I562" s="69" t="s">
        <v>342</v>
      </c>
      <c r="J562" s="237" t="s">
        <v>1431</v>
      </c>
      <c r="K562" s="70">
        <v>116.0</v>
      </c>
      <c r="L562" s="70">
        <v>116.0</v>
      </c>
      <c r="M562" s="71">
        <f t="shared" si="44"/>
        <v>1</v>
      </c>
      <c r="N562" s="70">
        <v>2.0</v>
      </c>
      <c r="O562" s="72">
        <f t="shared" si="45"/>
        <v>0.01724137931</v>
      </c>
      <c r="P562" s="69">
        <v>1.0</v>
      </c>
      <c r="Q562" s="69">
        <v>0.0</v>
      </c>
      <c r="R562" s="72">
        <f t="shared" si="46"/>
        <v>0</v>
      </c>
      <c r="S562" s="69" t="s">
        <v>573</v>
      </c>
      <c r="T562" s="69">
        <v>0.0</v>
      </c>
      <c r="U562" s="76"/>
      <c r="V562" s="76"/>
      <c r="W562" s="76"/>
      <c r="X562" s="73">
        <f t="shared" si="40"/>
        <v>0.7909989772</v>
      </c>
      <c r="Y562" s="73">
        <f>IF(K562="","",IF(THAM_SO!$B$7="Ưu tiên tỷ lệ trực tuyến thấp",(1-M562)*100,M562*100))</f>
        <v>0</v>
      </c>
      <c r="Z562" s="73">
        <f t="shared" si="41"/>
        <v>0</v>
      </c>
      <c r="AA562" s="73">
        <f t="shared" si="42"/>
        <v>1.724137931</v>
      </c>
      <c r="AB562" s="73">
        <f t="shared" si="48"/>
        <v>0</v>
      </c>
      <c r="AC562" s="73">
        <f>IF(K562="","",X562*THAM_SO!$B$2+Y562*THAM_SO!$B$3+Z562*THAM_SO!$B$4+AA562*THAM_SO!$B$5+AB562*THAM_SO!$B$6)</f>
        <v>0.4492634351</v>
      </c>
      <c r="AD562" s="75">
        <f t="shared" si="49"/>
        <v>446</v>
      </c>
      <c r="AE562" s="76"/>
      <c r="AF562" s="78"/>
      <c r="AG562" s="78"/>
      <c r="AH562" s="78"/>
      <c r="AI562" s="78"/>
      <c r="AJ562" s="78"/>
      <c r="AK562" s="78"/>
      <c r="AL562" s="78"/>
    </row>
    <row r="563" ht="13.5" customHeight="1">
      <c r="A563" s="20">
        <v>558.0</v>
      </c>
      <c r="B563" s="20" t="s">
        <v>63</v>
      </c>
      <c r="C563" s="20" t="s">
        <v>168</v>
      </c>
      <c r="D563" s="67">
        <v>3.0</v>
      </c>
      <c r="E563" s="712" t="s">
        <v>513</v>
      </c>
      <c r="F563" s="713" t="s">
        <v>650</v>
      </c>
      <c r="G563" s="69" t="s">
        <v>185</v>
      </c>
      <c r="H563" s="69" t="s">
        <v>63</v>
      </c>
      <c r="I563" s="69" t="s">
        <v>342</v>
      </c>
      <c r="J563" s="237" t="s">
        <v>1432</v>
      </c>
      <c r="K563" s="70">
        <v>791.0</v>
      </c>
      <c r="L563" s="70">
        <v>789.0</v>
      </c>
      <c r="M563" s="71">
        <f t="shared" si="44"/>
        <v>0.997471555</v>
      </c>
      <c r="N563" s="70">
        <v>9.0</v>
      </c>
      <c r="O563" s="72">
        <f t="shared" si="45"/>
        <v>0.01137800253</v>
      </c>
      <c r="P563" s="69">
        <v>1.0</v>
      </c>
      <c r="Q563" s="69">
        <v>0.0</v>
      </c>
      <c r="R563" s="72">
        <f t="shared" si="46"/>
        <v>0</v>
      </c>
      <c r="S563" s="69" t="s">
        <v>573</v>
      </c>
      <c r="T563" s="69">
        <v>0.0</v>
      </c>
      <c r="U563" s="76"/>
      <c r="V563" s="76"/>
      <c r="W563" s="76"/>
      <c r="X563" s="73">
        <f t="shared" si="40"/>
        <v>5.393794749</v>
      </c>
      <c r="Y563" s="73">
        <f>IF(K563="","",IF(THAM_SO!$B$7="Ưu tiên tỷ lệ trực tuyến thấp",(1-M563)*100,M563*100))</f>
        <v>0.2528445006</v>
      </c>
      <c r="Z563" s="73">
        <f t="shared" si="41"/>
        <v>0</v>
      </c>
      <c r="AA563" s="73">
        <f t="shared" si="42"/>
        <v>1.137800253</v>
      </c>
      <c r="AB563" s="73">
        <f t="shared" si="48"/>
        <v>0</v>
      </c>
      <c r="AC563" s="73">
        <f>IF(K563="","",X563*THAM_SO!$B$2+Y563*THAM_SO!$B$3+Z563*THAM_SO!$B$4+AA563*THAM_SO!$B$5+AB563*THAM_SO!$B$6)</f>
        <v>2.039534863</v>
      </c>
      <c r="AD563" s="75">
        <f t="shared" si="49"/>
        <v>371</v>
      </c>
      <c r="AE563" s="76"/>
      <c r="AF563" s="78"/>
      <c r="AG563" s="78"/>
      <c r="AH563" s="78"/>
      <c r="AI563" s="78"/>
      <c r="AJ563" s="78"/>
      <c r="AK563" s="78"/>
      <c r="AL563" s="78"/>
    </row>
    <row r="564" ht="13.5" customHeight="1">
      <c r="A564" s="20">
        <v>559.0</v>
      </c>
      <c r="B564" s="20" t="s">
        <v>63</v>
      </c>
      <c r="C564" s="20" t="s">
        <v>168</v>
      </c>
      <c r="D564" s="67">
        <v>4.0</v>
      </c>
      <c r="E564" s="710" t="s">
        <v>529</v>
      </c>
      <c r="F564" s="711" t="s">
        <v>353</v>
      </c>
      <c r="G564" s="69" t="s">
        <v>185</v>
      </c>
      <c r="H564" s="69" t="s">
        <v>63</v>
      </c>
      <c r="I564" s="69" t="s">
        <v>342</v>
      </c>
      <c r="J564" s="237" t="s">
        <v>1433</v>
      </c>
      <c r="K564" s="70">
        <v>375.0</v>
      </c>
      <c r="L564" s="70">
        <v>375.0</v>
      </c>
      <c r="M564" s="71">
        <f t="shared" si="44"/>
        <v>1</v>
      </c>
      <c r="N564" s="70">
        <v>3.0</v>
      </c>
      <c r="O564" s="72">
        <f t="shared" si="45"/>
        <v>0.008</v>
      </c>
      <c r="P564" s="69">
        <v>1.0</v>
      </c>
      <c r="Q564" s="69">
        <v>0.0</v>
      </c>
      <c r="R564" s="72">
        <f t="shared" si="46"/>
        <v>0</v>
      </c>
      <c r="S564" s="69" t="s">
        <v>573</v>
      </c>
      <c r="T564" s="69">
        <v>1.0</v>
      </c>
      <c r="U564" s="69" t="s">
        <v>1121</v>
      </c>
      <c r="V564" s="69" t="s">
        <v>1122</v>
      </c>
      <c r="W564" s="69" t="s">
        <v>1123</v>
      </c>
      <c r="X564" s="73">
        <f t="shared" si="40"/>
        <v>2.557108762</v>
      </c>
      <c r="Y564" s="73">
        <f>IF(K564="","",IF(THAM_SO!$B$7="Ưu tiên tỷ lệ trực tuyến thấp",(1-M564)*100,M564*100))</f>
        <v>0</v>
      </c>
      <c r="Z564" s="73">
        <f t="shared" si="41"/>
        <v>0</v>
      </c>
      <c r="AA564" s="73">
        <f t="shared" si="42"/>
        <v>0.8</v>
      </c>
      <c r="AB564" s="73">
        <f t="shared" si="48"/>
        <v>20</v>
      </c>
      <c r="AC564" s="73">
        <f>IF(K564="","",X564*THAM_SO!$B$2+Y564*THAM_SO!$B$3+Z564*THAM_SO!$B$4+AA564*THAM_SO!$B$5+AB564*THAM_SO!$B$6)</f>
        <v>2.974988067</v>
      </c>
      <c r="AD564" s="75">
        <f t="shared" si="49"/>
        <v>318</v>
      </c>
      <c r="AE564" s="76"/>
      <c r="AF564" s="78"/>
      <c r="AG564" s="78"/>
      <c r="AH564" s="78"/>
      <c r="AI564" s="78"/>
      <c r="AJ564" s="78"/>
      <c r="AK564" s="78"/>
      <c r="AL564" s="78"/>
    </row>
    <row r="565" ht="24.0" customHeight="1">
      <c r="A565" s="20">
        <v>560.0</v>
      </c>
      <c r="B565" s="20" t="s">
        <v>63</v>
      </c>
      <c r="C565" s="20" t="s">
        <v>168</v>
      </c>
      <c r="D565" s="67">
        <v>5.0</v>
      </c>
      <c r="E565" s="710" t="s">
        <v>512</v>
      </c>
      <c r="F565" s="711" t="s">
        <v>331</v>
      </c>
      <c r="G565" s="69" t="s">
        <v>243</v>
      </c>
      <c r="H565" s="69" t="s">
        <v>63</v>
      </c>
      <c r="I565" s="69" t="s">
        <v>342</v>
      </c>
      <c r="J565" s="237" t="s">
        <v>1434</v>
      </c>
      <c r="K565" s="70">
        <v>1868.0</v>
      </c>
      <c r="L565" s="70">
        <v>1868.0</v>
      </c>
      <c r="M565" s="71">
        <f t="shared" si="44"/>
        <v>1</v>
      </c>
      <c r="N565" s="70">
        <v>2.0</v>
      </c>
      <c r="O565" s="72">
        <f t="shared" si="45"/>
        <v>0.001070663812</v>
      </c>
      <c r="P565" s="69">
        <v>1.0</v>
      </c>
      <c r="Q565" s="69">
        <v>0.0</v>
      </c>
      <c r="R565" s="72">
        <f t="shared" si="46"/>
        <v>0</v>
      </c>
      <c r="S565" s="69" t="s">
        <v>573</v>
      </c>
      <c r="T565" s="69">
        <v>0.0</v>
      </c>
      <c r="U565" s="76"/>
      <c r="V565" s="76"/>
      <c r="W565" s="76"/>
      <c r="X565" s="73">
        <f t="shared" si="40"/>
        <v>12.73781111</v>
      </c>
      <c r="Y565" s="73">
        <f>IF(K565="","",IF(THAM_SO!$B$7="Ưu tiên tỷ lệ trực tuyến thấp",(1-M565)*100,M565*100))</f>
        <v>0</v>
      </c>
      <c r="Z565" s="73">
        <f t="shared" si="41"/>
        <v>0</v>
      </c>
      <c r="AA565" s="73">
        <f t="shared" si="42"/>
        <v>0.1070663812</v>
      </c>
      <c r="AB565" s="73">
        <f t="shared" si="48"/>
        <v>0</v>
      </c>
      <c r="AC565" s="73">
        <f>IF(K565="","",X565*THAM_SO!$B$2+Y565*THAM_SO!$B$3+Z565*THAM_SO!$B$4+AA565*THAM_SO!$B$5+AB565*THAM_SO!$B$6)</f>
        <v>4.468940528</v>
      </c>
      <c r="AD565" s="75">
        <f t="shared" si="49"/>
        <v>269</v>
      </c>
      <c r="AE565" s="76"/>
      <c r="AF565" s="78"/>
      <c r="AG565" s="78"/>
      <c r="AH565" s="78"/>
      <c r="AI565" s="78"/>
      <c r="AJ565" s="78"/>
      <c r="AK565" s="78"/>
      <c r="AL565" s="78"/>
    </row>
    <row r="566" ht="13.5" customHeight="1">
      <c r="A566" s="20">
        <v>561.0</v>
      </c>
      <c r="B566" s="20" t="s">
        <v>63</v>
      </c>
      <c r="C566" s="20" t="s">
        <v>169</v>
      </c>
      <c r="D566" s="67">
        <v>1.0</v>
      </c>
      <c r="E566" s="595" t="s">
        <v>512</v>
      </c>
      <c r="F566" s="596" t="s">
        <v>331</v>
      </c>
      <c r="G566" s="69" t="s">
        <v>444</v>
      </c>
      <c r="H566" s="69" t="s">
        <v>63</v>
      </c>
      <c r="I566" s="69" t="s">
        <v>342</v>
      </c>
      <c r="J566" s="237" t="s">
        <v>1435</v>
      </c>
      <c r="K566" s="70">
        <v>2856.0</v>
      </c>
      <c r="L566" s="70">
        <v>2856.0</v>
      </c>
      <c r="M566" s="71">
        <f t="shared" si="44"/>
        <v>1</v>
      </c>
      <c r="N566" s="70">
        <v>0.0</v>
      </c>
      <c r="O566" s="72">
        <f t="shared" si="45"/>
        <v>0</v>
      </c>
      <c r="P566" s="69">
        <v>1.0</v>
      </c>
      <c r="Q566" s="69">
        <v>0.0</v>
      </c>
      <c r="R566" s="72">
        <f t="shared" si="46"/>
        <v>0</v>
      </c>
      <c r="S566" s="69" t="s">
        <v>573</v>
      </c>
      <c r="T566" s="69">
        <v>1.0</v>
      </c>
      <c r="U566" s="69" t="s">
        <v>1421</v>
      </c>
      <c r="V566" s="76"/>
      <c r="W566" s="76"/>
      <c r="X566" s="73">
        <f t="shared" si="40"/>
        <v>19.47494033</v>
      </c>
      <c r="Y566" s="73">
        <f>IF(K566="","",IF(THAM_SO!$B$7="Ưu tiên tỷ lệ trực tuyến thấp",(1-M566)*100,M566*100))</f>
        <v>0</v>
      </c>
      <c r="Z566" s="73">
        <f t="shared" si="41"/>
        <v>0</v>
      </c>
      <c r="AA566" s="73">
        <f t="shared" si="42"/>
        <v>0</v>
      </c>
      <c r="AB566" s="73">
        <f t="shared" si="48"/>
        <v>20</v>
      </c>
      <c r="AC566" s="73">
        <f>IF(K566="","",X566*THAM_SO!$B$2+Y566*THAM_SO!$B$3+Z566*THAM_SO!$B$4+AA566*THAM_SO!$B$5+AB566*THAM_SO!$B$6)</f>
        <v>8.816229117</v>
      </c>
      <c r="AD566" s="75">
        <f t="shared" si="49"/>
        <v>194</v>
      </c>
      <c r="AE566" s="76"/>
      <c r="AF566" s="78"/>
      <c r="AG566" s="78"/>
      <c r="AH566" s="78"/>
      <c r="AI566" s="78"/>
      <c r="AJ566" s="78"/>
      <c r="AK566" s="78"/>
      <c r="AL566" s="78"/>
    </row>
    <row r="567" ht="13.5" customHeight="1">
      <c r="A567" s="20">
        <v>562.0</v>
      </c>
      <c r="B567" s="20" t="s">
        <v>63</v>
      </c>
      <c r="C567" s="20" t="s">
        <v>169</v>
      </c>
      <c r="D567" s="67">
        <v>2.0</v>
      </c>
      <c r="E567" s="595" t="s">
        <v>513</v>
      </c>
      <c r="F567" s="596" t="s">
        <v>445</v>
      </c>
      <c r="G567" s="69" t="s">
        <v>185</v>
      </c>
      <c r="H567" s="69" t="s">
        <v>63</v>
      </c>
      <c r="I567" s="69" t="s">
        <v>342</v>
      </c>
      <c r="J567" s="237" t="s">
        <v>1436</v>
      </c>
      <c r="K567" s="70">
        <v>3246.0</v>
      </c>
      <c r="L567" s="70">
        <v>3246.0</v>
      </c>
      <c r="M567" s="71">
        <f t="shared" si="44"/>
        <v>1</v>
      </c>
      <c r="N567" s="70">
        <v>0.0</v>
      </c>
      <c r="O567" s="72">
        <f t="shared" si="45"/>
        <v>0</v>
      </c>
      <c r="P567" s="69">
        <v>1.0</v>
      </c>
      <c r="Q567" s="69">
        <v>0.0</v>
      </c>
      <c r="R567" s="72">
        <f t="shared" si="46"/>
        <v>0</v>
      </c>
      <c r="S567" s="69" t="s">
        <v>573</v>
      </c>
      <c r="T567" s="69">
        <v>0.0</v>
      </c>
      <c r="U567" s="69" t="s">
        <v>1423</v>
      </c>
      <c r="V567" s="596" t="s">
        <v>441</v>
      </c>
      <c r="W567" s="76"/>
      <c r="X567" s="73">
        <f t="shared" si="40"/>
        <v>22.13433345</v>
      </c>
      <c r="Y567" s="73">
        <f>IF(K567="","",IF(THAM_SO!$B$7="Ưu tiên tỷ lệ trực tuyến thấp",(1-M567)*100,M567*100))</f>
        <v>0</v>
      </c>
      <c r="Z567" s="73">
        <f t="shared" si="41"/>
        <v>0</v>
      </c>
      <c r="AA567" s="73">
        <f t="shared" si="42"/>
        <v>0</v>
      </c>
      <c r="AB567" s="73">
        <f t="shared" si="48"/>
        <v>0</v>
      </c>
      <c r="AC567" s="73">
        <f>IF(K567="","",X567*THAM_SO!$B$2+Y567*THAM_SO!$B$3+Z567*THAM_SO!$B$4+AA567*THAM_SO!$B$5+AB567*THAM_SO!$B$6)</f>
        <v>7.747016706</v>
      </c>
      <c r="AD567" s="75">
        <f t="shared" si="49"/>
        <v>202</v>
      </c>
      <c r="AE567" s="76"/>
      <c r="AF567" s="78"/>
      <c r="AG567" s="78"/>
      <c r="AH567" s="78"/>
      <c r="AI567" s="78"/>
      <c r="AJ567" s="78"/>
      <c r="AK567" s="78"/>
      <c r="AL567" s="78"/>
    </row>
    <row r="568" ht="13.5" customHeight="1">
      <c r="A568" s="20">
        <v>563.0</v>
      </c>
      <c r="B568" s="20" t="s">
        <v>63</v>
      </c>
      <c r="C568" s="20" t="s">
        <v>169</v>
      </c>
      <c r="D568" s="67">
        <v>3.0</v>
      </c>
      <c r="E568" s="595" t="s">
        <v>528</v>
      </c>
      <c r="F568" s="596" t="s">
        <v>351</v>
      </c>
      <c r="G568" s="69" t="s">
        <v>185</v>
      </c>
      <c r="H568" s="69" t="s">
        <v>63</v>
      </c>
      <c r="I568" s="69" t="s">
        <v>342</v>
      </c>
      <c r="J568" s="237" t="s">
        <v>1437</v>
      </c>
      <c r="K568" s="70">
        <v>689.0</v>
      </c>
      <c r="L568" s="70">
        <v>689.0</v>
      </c>
      <c r="M568" s="71">
        <f t="shared" si="44"/>
        <v>1</v>
      </c>
      <c r="N568" s="81"/>
      <c r="O568" s="72">
        <f t="shared" si="45"/>
        <v>0</v>
      </c>
      <c r="P568" s="69">
        <v>1.0</v>
      </c>
      <c r="Q568" s="69">
        <v>0.0</v>
      </c>
      <c r="R568" s="72">
        <f t="shared" si="46"/>
        <v>0</v>
      </c>
      <c r="S568" s="69" t="s">
        <v>573</v>
      </c>
      <c r="T568" s="69">
        <v>0.0</v>
      </c>
      <c r="U568" s="69" t="s">
        <v>1423</v>
      </c>
      <c r="V568" s="596" t="s">
        <v>441</v>
      </c>
      <c r="W568" s="76"/>
      <c r="X568" s="73">
        <f t="shared" si="40"/>
        <v>4.698261166</v>
      </c>
      <c r="Y568" s="73">
        <f>IF(K568="","",IF(THAM_SO!$B$7="Ưu tiên tỷ lệ trực tuyến thấp",(1-M568)*100,M568*100))</f>
        <v>0</v>
      </c>
      <c r="Z568" s="73">
        <f t="shared" si="41"/>
        <v>0</v>
      </c>
      <c r="AA568" s="73">
        <f t="shared" si="42"/>
        <v>0</v>
      </c>
      <c r="AB568" s="73">
        <f t="shared" si="48"/>
        <v>0</v>
      </c>
      <c r="AC568" s="73">
        <f>IF(K568="","",X568*THAM_SO!$B$2+Y568*THAM_SO!$B$3+Z568*THAM_SO!$B$4+AA568*THAM_SO!$B$5+AB568*THAM_SO!$B$6)</f>
        <v>1.644391408</v>
      </c>
      <c r="AD568" s="75">
        <f t="shared" si="49"/>
        <v>381</v>
      </c>
      <c r="AE568" s="76"/>
      <c r="AF568" s="78"/>
      <c r="AG568" s="78"/>
      <c r="AH568" s="78"/>
      <c r="AI568" s="78"/>
      <c r="AJ568" s="78"/>
      <c r="AK568" s="78"/>
      <c r="AL568" s="78"/>
    </row>
    <row r="569" ht="13.5" customHeight="1">
      <c r="A569" s="20">
        <v>564.0</v>
      </c>
      <c r="B569" s="20" t="s">
        <v>63</v>
      </c>
      <c r="C569" s="20" t="s">
        <v>169</v>
      </c>
      <c r="D569" s="67">
        <v>4.0</v>
      </c>
      <c r="E569" s="595" t="s">
        <v>529</v>
      </c>
      <c r="F569" s="596" t="s">
        <v>353</v>
      </c>
      <c r="G569" s="69" t="s">
        <v>185</v>
      </c>
      <c r="H569" s="69" t="s">
        <v>63</v>
      </c>
      <c r="I569" s="69" t="s">
        <v>342</v>
      </c>
      <c r="J569" s="237" t="s">
        <v>1438</v>
      </c>
      <c r="K569" s="70">
        <v>418.0</v>
      </c>
      <c r="L569" s="70">
        <v>418.0</v>
      </c>
      <c r="M569" s="71">
        <f t="shared" si="44"/>
        <v>1</v>
      </c>
      <c r="N569" s="70">
        <v>0.0</v>
      </c>
      <c r="O569" s="72">
        <f t="shared" si="45"/>
        <v>0</v>
      </c>
      <c r="P569" s="69">
        <v>1.0</v>
      </c>
      <c r="Q569" s="69">
        <v>0.0</v>
      </c>
      <c r="R569" s="72">
        <f t="shared" si="46"/>
        <v>0</v>
      </c>
      <c r="S569" s="69" t="s">
        <v>573</v>
      </c>
      <c r="T569" s="69">
        <v>0.0</v>
      </c>
      <c r="U569" s="596" t="s">
        <v>1426</v>
      </c>
      <c r="V569" s="596" t="s">
        <v>441</v>
      </c>
      <c r="W569" s="76"/>
      <c r="X569" s="73">
        <f t="shared" si="40"/>
        <v>2.8503239</v>
      </c>
      <c r="Y569" s="73">
        <f>IF(K569="","",IF(THAM_SO!$B$7="Ưu tiên tỷ lệ trực tuyến thấp",(1-M569)*100,M569*100))</f>
        <v>0</v>
      </c>
      <c r="Z569" s="73">
        <f t="shared" si="41"/>
        <v>0</v>
      </c>
      <c r="AA569" s="73">
        <f t="shared" si="42"/>
        <v>0</v>
      </c>
      <c r="AB569" s="73">
        <f t="shared" si="48"/>
        <v>0</v>
      </c>
      <c r="AC569" s="73">
        <f>IF(K569="","",X569*THAM_SO!$B$2+Y569*THAM_SO!$B$3+Z569*THAM_SO!$B$4+AA569*THAM_SO!$B$5+AB569*THAM_SO!$B$6)</f>
        <v>0.9976133652</v>
      </c>
      <c r="AD569" s="75">
        <f t="shared" si="49"/>
        <v>406</v>
      </c>
      <c r="AE569" s="76"/>
      <c r="AF569" s="78"/>
      <c r="AG569" s="78"/>
      <c r="AH569" s="78"/>
      <c r="AI569" s="78"/>
      <c r="AJ569" s="78"/>
      <c r="AK569" s="78"/>
      <c r="AL569" s="78"/>
    </row>
    <row r="570" ht="13.5" customHeight="1">
      <c r="A570" s="20">
        <v>565.0</v>
      </c>
      <c r="B570" s="20" t="s">
        <v>63</v>
      </c>
      <c r="C570" s="20" t="s">
        <v>169</v>
      </c>
      <c r="D570" s="67">
        <v>5.0</v>
      </c>
      <c r="E570" s="595" t="s">
        <v>530</v>
      </c>
      <c r="F570" s="596" t="s">
        <v>531</v>
      </c>
      <c r="G570" s="69" t="s">
        <v>185</v>
      </c>
      <c r="H570" s="69" t="s">
        <v>63</v>
      </c>
      <c r="I570" s="69" t="s">
        <v>342</v>
      </c>
      <c r="J570" s="237" t="s">
        <v>1439</v>
      </c>
      <c r="K570" s="70">
        <v>544.0</v>
      </c>
      <c r="L570" s="70">
        <v>544.0</v>
      </c>
      <c r="M570" s="71">
        <f t="shared" si="44"/>
        <v>1</v>
      </c>
      <c r="N570" s="70">
        <v>0.0</v>
      </c>
      <c r="O570" s="72">
        <f t="shared" si="45"/>
        <v>0</v>
      </c>
      <c r="P570" s="69">
        <v>1.0</v>
      </c>
      <c r="Q570" s="69">
        <v>0.0</v>
      </c>
      <c r="R570" s="72">
        <f t="shared" si="46"/>
        <v>0</v>
      </c>
      <c r="S570" s="69" t="s">
        <v>573</v>
      </c>
      <c r="T570" s="69">
        <v>1.0</v>
      </c>
      <c r="U570" s="596" t="s">
        <v>1421</v>
      </c>
      <c r="V570" s="596" t="s">
        <v>441</v>
      </c>
      <c r="W570" s="76"/>
      <c r="X570" s="73">
        <f t="shared" si="40"/>
        <v>3.709512445</v>
      </c>
      <c r="Y570" s="73">
        <f>IF(K570="","",IF(THAM_SO!$B$7="Ưu tiên tỷ lệ trực tuyến thấp",(1-M570)*100,M570*100))</f>
        <v>0</v>
      </c>
      <c r="Z570" s="73">
        <f t="shared" si="41"/>
        <v>0</v>
      </c>
      <c r="AA570" s="73">
        <f t="shared" si="42"/>
        <v>0</v>
      </c>
      <c r="AB570" s="73">
        <f t="shared" si="48"/>
        <v>20</v>
      </c>
      <c r="AC570" s="73">
        <f>IF(K570="","",X570*THAM_SO!$B$2+Y570*THAM_SO!$B$3+Z570*THAM_SO!$B$4+AA570*THAM_SO!$B$5+AB570*THAM_SO!$B$6)</f>
        <v>3.298329356</v>
      </c>
      <c r="AD570" s="75">
        <f t="shared" si="49"/>
        <v>303</v>
      </c>
      <c r="AE570" s="76"/>
      <c r="AF570" s="78"/>
      <c r="AG570" s="78"/>
      <c r="AH570" s="78"/>
      <c r="AI570" s="78"/>
      <c r="AJ570" s="78"/>
      <c r="AK570" s="78"/>
      <c r="AL570" s="78"/>
    </row>
    <row r="571" ht="13.5" customHeight="1">
      <c r="A571" s="20">
        <v>566.0</v>
      </c>
      <c r="B571" s="20" t="s">
        <v>63</v>
      </c>
      <c r="C571" s="20" t="s">
        <v>170</v>
      </c>
      <c r="D571" s="67">
        <v>1.0</v>
      </c>
      <c r="E571" s="710" t="s">
        <v>528</v>
      </c>
      <c r="F571" s="711" t="s">
        <v>351</v>
      </c>
      <c r="G571" s="69" t="s">
        <v>243</v>
      </c>
      <c r="H571" s="69" t="s">
        <v>63</v>
      </c>
      <c r="I571" s="69" t="s">
        <v>671</v>
      </c>
      <c r="J571" s="69" t="s">
        <v>1440</v>
      </c>
      <c r="K571" s="70">
        <v>3109.0</v>
      </c>
      <c r="L571" s="70">
        <v>3104.0</v>
      </c>
      <c r="M571" s="71">
        <f t="shared" si="44"/>
        <v>0.9983917658</v>
      </c>
      <c r="N571" s="70">
        <v>0.0</v>
      </c>
      <c r="O571" s="72">
        <f t="shared" si="45"/>
        <v>0</v>
      </c>
      <c r="P571" s="69">
        <v>1.0</v>
      </c>
      <c r="Q571" s="69" t="s">
        <v>573</v>
      </c>
      <c r="R571" s="714">
        <v>1.0</v>
      </c>
      <c r="S571" s="76"/>
      <c r="T571" s="76"/>
      <c r="U571" s="76"/>
      <c r="V571" s="76"/>
      <c r="W571" s="76"/>
      <c r="X571" s="73">
        <f t="shared" si="40"/>
        <v>21.20013638</v>
      </c>
      <c r="Y571" s="73">
        <f>IF(K571="","",IF(THAM_SO!$B$7="Ưu tiên tỷ lệ trực tuyến thấp",(1-M571)*100,M571*100))</f>
        <v>0.1608234159</v>
      </c>
      <c r="Z571" s="73">
        <f t="shared" si="41"/>
        <v>100</v>
      </c>
      <c r="AA571" s="73">
        <f t="shared" si="42"/>
        <v>0</v>
      </c>
      <c r="AB571" s="73">
        <f t="shared" si="48"/>
        <v>0</v>
      </c>
      <c r="AC571" s="73">
        <f>IF(K571="","",X571*THAM_SO!$B$2+Y571*THAM_SO!$B$3+Z571*THAM_SO!$B$4+AA571*THAM_SO!$B$5+AB571*THAM_SO!$B$6)</f>
        <v>37.44417125</v>
      </c>
      <c r="AD571" s="75">
        <f t="shared" si="49"/>
        <v>21</v>
      </c>
      <c r="AE571" s="76"/>
      <c r="AF571" s="78"/>
      <c r="AG571" s="78"/>
      <c r="AH571" s="78"/>
      <c r="AI571" s="78"/>
      <c r="AJ571" s="78"/>
      <c r="AK571" s="78"/>
      <c r="AL571" s="78"/>
    </row>
    <row r="572" ht="13.5" customHeight="1">
      <c r="A572" s="20">
        <v>567.0</v>
      </c>
      <c r="B572" s="20" t="s">
        <v>63</v>
      </c>
      <c r="C572" s="20" t="s">
        <v>170</v>
      </c>
      <c r="D572" s="67">
        <v>2.0</v>
      </c>
      <c r="E572" s="710" t="s">
        <v>1430</v>
      </c>
      <c r="F572" s="711" t="s">
        <v>630</v>
      </c>
      <c r="G572" s="69" t="s">
        <v>243</v>
      </c>
      <c r="H572" s="69" t="s">
        <v>63</v>
      </c>
      <c r="I572" s="69" t="s">
        <v>671</v>
      </c>
      <c r="J572" s="69" t="s">
        <v>1440</v>
      </c>
      <c r="K572" s="70">
        <v>4555.0</v>
      </c>
      <c r="L572" s="70">
        <v>4541.0</v>
      </c>
      <c r="M572" s="71">
        <f t="shared" si="44"/>
        <v>0.9969264544</v>
      </c>
      <c r="N572" s="70">
        <v>0.0</v>
      </c>
      <c r="O572" s="72">
        <f t="shared" si="45"/>
        <v>0</v>
      </c>
      <c r="P572" s="69">
        <v>1.0</v>
      </c>
      <c r="Q572" s="69" t="s">
        <v>573</v>
      </c>
      <c r="R572" s="714">
        <v>1.0</v>
      </c>
      <c r="S572" s="76"/>
      <c r="T572" s="76"/>
      <c r="U572" s="76"/>
      <c r="V572" s="76"/>
      <c r="W572" s="76"/>
      <c r="X572" s="73">
        <f t="shared" si="40"/>
        <v>31.06034777</v>
      </c>
      <c r="Y572" s="73">
        <f>IF(K572="","",IF(THAM_SO!$B$7="Ưu tiên tỷ lệ trực tuyến thấp",(1-M572)*100,M572*100))</f>
        <v>0.3073545554</v>
      </c>
      <c r="Z572" s="73">
        <f t="shared" si="41"/>
        <v>100</v>
      </c>
      <c r="AA572" s="73">
        <f t="shared" si="42"/>
        <v>0</v>
      </c>
      <c r="AB572" s="73">
        <f t="shared" si="48"/>
        <v>0</v>
      </c>
      <c r="AC572" s="73">
        <f>IF(K572="","",X572*THAM_SO!$B$2+Y572*THAM_SO!$B$3+Z572*THAM_SO!$B$4+AA572*THAM_SO!$B$5+AB572*THAM_SO!$B$6)</f>
        <v>40.9172249</v>
      </c>
      <c r="AD572" s="75">
        <f t="shared" si="49"/>
        <v>10</v>
      </c>
      <c r="AE572" s="76"/>
      <c r="AF572" s="78"/>
      <c r="AG572" s="78"/>
      <c r="AH572" s="78"/>
      <c r="AI572" s="78"/>
      <c r="AJ572" s="78"/>
      <c r="AK572" s="78"/>
      <c r="AL572" s="78"/>
    </row>
    <row r="573" ht="13.5" customHeight="1">
      <c r="A573" s="20">
        <v>568.0</v>
      </c>
      <c r="B573" s="20" t="s">
        <v>63</v>
      </c>
      <c r="C573" s="20" t="s">
        <v>170</v>
      </c>
      <c r="D573" s="67">
        <v>3.0</v>
      </c>
      <c r="E573" s="712" t="s">
        <v>513</v>
      </c>
      <c r="F573" s="713" t="s">
        <v>650</v>
      </c>
      <c r="G573" s="69" t="s">
        <v>185</v>
      </c>
      <c r="H573" s="69" t="s">
        <v>63</v>
      </c>
      <c r="I573" s="69" t="s">
        <v>671</v>
      </c>
      <c r="J573" s="69" t="s">
        <v>1440</v>
      </c>
      <c r="K573" s="70">
        <v>1499.0</v>
      </c>
      <c r="L573" s="70">
        <v>1499.0</v>
      </c>
      <c r="M573" s="71">
        <f t="shared" si="44"/>
        <v>1</v>
      </c>
      <c r="N573" s="70">
        <v>0.0</v>
      </c>
      <c r="O573" s="72">
        <f t="shared" si="45"/>
        <v>0</v>
      </c>
      <c r="P573" s="69">
        <v>2.0</v>
      </c>
      <c r="Q573" s="69" t="s">
        <v>573</v>
      </c>
      <c r="R573" s="714">
        <v>1.0</v>
      </c>
      <c r="S573" s="76"/>
      <c r="T573" s="76"/>
      <c r="U573" s="76"/>
      <c r="V573" s="76"/>
      <c r="W573" s="76"/>
      <c r="X573" s="73">
        <f t="shared" si="40"/>
        <v>10.22161609</v>
      </c>
      <c r="Y573" s="73">
        <f>IF(K573="","",IF(THAM_SO!$B$7="Ưu tiên tỷ lệ trực tuyến thấp",(1-M573)*100,M573*100))</f>
        <v>0</v>
      </c>
      <c r="Z573" s="73">
        <f t="shared" si="41"/>
        <v>100</v>
      </c>
      <c r="AA573" s="73">
        <f t="shared" si="42"/>
        <v>0</v>
      </c>
      <c r="AB573" s="73">
        <f t="shared" si="48"/>
        <v>0</v>
      </c>
      <c r="AC573" s="73">
        <f>IF(K573="","",X573*THAM_SO!$B$2+Y573*THAM_SO!$B$3+Z573*THAM_SO!$B$4+AA573*THAM_SO!$B$5+AB573*THAM_SO!$B$6)</f>
        <v>33.57756563</v>
      </c>
      <c r="AD573" s="75">
        <f t="shared" si="49"/>
        <v>49</v>
      </c>
      <c r="AE573" s="76"/>
      <c r="AF573" s="78"/>
      <c r="AG573" s="78"/>
      <c r="AH573" s="78"/>
      <c r="AI573" s="78"/>
      <c r="AJ573" s="78"/>
      <c r="AK573" s="78"/>
      <c r="AL573" s="78"/>
    </row>
    <row r="574" ht="13.5" customHeight="1">
      <c r="A574" s="20">
        <v>569.0</v>
      </c>
      <c r="B574" s="20" t="s">
        <v>63</v>
      </c>
      <c r="C574" s="20" t="s">
        <v>170</v>
      </c>
      <c r="D574" s="67">
        <v>4.0</v>
      </c>
      <c r="E574" s="710" t="s">
        <v>529</v>
      </c>
      <c r="F574" s="711" t="s">
        <v>353</v>
      </c>
      <c r="G574" s="69" t="s">
        <v>185</v>
      </c>
      <c r="H574" s="69" t="s">
        <v>63</v>
      </c>
      <c r="I574" s="69" t="s">
        <v>671</v>
      </c>
      <c r="J574" s="69" t="s">
        <v>1440</v>
      </c>
      <c r="K574" s="70">
        <v>365.0</v>
      </c>
      <c r="L574" s="70">
        <v>365.0</v>
      </c>
      <c r="M574" s="71">
        <f t="shared" si="44"/>
        <v>1</v>
      </c>
      <c r="N574" s="70">
        <v>0.0</v>
      </c>
      <c r="O574" s="72">
        <f t="shared" si="45"/>
        <v>0</v>
      </c>
      <c r="P574" s="69">
        <v>2.0</v>
      </c>
      <c r="Q574" s="69" t="s">
        <v>573</v>
      </c>
      <c r="R574" s="714">
        <v>1.0</v>
      </c>
      <c r="S574" s="76"/>
      <c r="T574" s="76"/>
      <c r="U574" s="76"/>
      <c r="V574" s="76"/>
      <c r="W574" s="76"/>
      <c r="X574" s="73">
        <f t="shared" si="40"/>
        <v>2.488919195</v>
      </c>
      <c r="Y574" s="73">
        <f>IF(K574="","",IF(THAM_SO!$B$7="Ưu tiên tỷ lệ trực tuyến thấp",(1-M574)*100,M574*100))</f>
        <v>0</v>
      </c>
      <c r="Z574" s="73">
        <f t="shared" si="41"/>
        <v>100</v>
      </c>
      <c r="AA574" s="73">
        <f t="shared" si="42"/>
        <v>0</v>
      </c>
      <c r="AB574" s="73">
        <f t="shared" si="48"/>
        <v>0</v>
      </c>
      <c r="AC574" s="73">
        <f>IF(K574="","",X574*THAM_SO!$B$2+Y574*THAM_SO!$B$3+Z574*THAM_SO!$B$4+AA574*THAM_SO!$B$5+AB574*THAM_SO!$B$6)</f>
        <v>30.87112172</v>
      </c>
      <c r="AD574" s="75">
        <f t="shared" si="49"/>
        <v>85</v>
      </c>
      <c r="AE574" s="76"/>
      <c r="AF574" s="78"/>
      <c r="AG574" s="78"/>
      <c r="AH574" s="78"/>
      <c r="AI574" s="78"/>
      <c r="AJ574" s="78"/>
      <c r="AK574" s="78"/>
      <c r="AL574" s="78"/>
    </row>
    <row r="575" ht="13.5" customHeight="1">
      <c r="A575" s="20">
        <v>570.0</v>
      </c>
      <c r="B575" s="20" t="s">
        <v>63</v>
      </c>
      <c r="C575" s="20" t="s">
        <v>170</v>
      </c>
      <c r="D575" s="67">
        <v>5.0</v>
      </c>
      <c r="E575" s="710" t="s">
        <v>512</v>
      </c>
      <c r="F575" s="711" t="s">
        <v>331</v>
      </c>
      <c r="G575" s="69" t="s">
        <v>243</v>
      </c>
      <c r="H575" s="69" t="s">
        <v>63</v>
      </c>
      <c r="I575" s="69" t="s">
        <v>671</v>
      </c>
      <c r="J575" s="69" t="s">
        <v>1440</v>
      </c>
      <c r="K575" s="70">
        <v>1014.0</v>
      </c>
      <c r="L575" s="70">
        <v>1011.0</v>
      </c>
      <c r="M575" s="71">
        <f t="shared" si="44"/>
        <v>0.9970414201</v>
      </c>
      <c r="N575" s="70">
        <v>0.0</v>
      </c>
      <c r="O575" s="72">
        <f t="shared" si="45"/>
        <v>0</v>
      </c>
      <c r="P575" s="69">
        <v>2.0</v>
      </c>
      <c r="Q575" s="69" t="s">
        <v>573</v>
      </c>
      <c r="R575" s="714">
        <v>1.0</v>
      </c>
      <c r="S575" s="76"/>
      <c r="T575" s="76"/>
      <c r="U575" s="76"/>
      <c r="V575" s="76"/>
      <c r="W575" s="76"/>
      <c r="X575" s="73">
        <f t="shared" si="40"/>
        <v>6.914422093</v>
      </c>
      <c r="Y575" s="73">
        <f>IF(K575="","",IF(THAM_SO!$B$7="Ưu tiên tỷ lệ trực tuyến thấp",(1-M575)*100,M575*100))</f>
        <v>0.2958579882</v>
      </c>
      <c r="Z575" s="73">
        <f t="shared" si="41"/>
        <v>100</v>
      </c>
      <c r="AA575" s="73">
        <f t="shared" si="42"/>
        <v>0</v>
      </c>
      <c r="AB575" s="73">
        <f t="shared" si="48"/>
        <v>0</v>
      </c>
      <c r="AC575" s="73">
        <f>IF(K575="","",X575*THAM_SO!$B$2+Y575*THAM_SO!$B$3+Z575*THAM_SO!$B$4+AA575*THAM_SO!$B$5+AB575*THAM_SO!$B$6)</f>
        <v>32.46442643</v>
      </c>
      <c r="AD575" s="75">
        <f t="shared" si="49"/>
        <v>73</v>
      </c>
      <c r="AE575" s="76"/>
      <c r="AF575" s="78"/>
      <c r="AG575" s="78"/>
      <c r="AH575" s="78"/>
      <c r="AI575" s="78"/>
      <c r="AJ575" s="78"/>
      <c r="AK575" s="78"/>
      <c r="AL575" s="78"/>
    </row>
    <row r="576" ht="13.5" customHeight="1">
      <c r="A576" s="20">
        <v>571.0</v>
      </c>
      <c r="B576" s="20" t="s">
        <v>63</v>
      </c>
      <c r="C576" s="20" t="s">
        <v>171</v>
      </c>
      <c r="D576" s="67">
        <v>1.0</v>
      </c>
      <c r="E576" s="80"/>
      <c r="F576" s="76"/>
      <c r="G576" s="76"/>
      <c r="H576" s="76"/>
      <c r="I576" s="76"/>
      <c r="J576" s="76"/>
      <c r="K576" s="81"/>
      <c r="L576" s="81"/>
      <c r="M576" s="71">
        <f t="shared" si="44"/>
        <v>0</v>
      </c>
      <c r="N576" s="81"/>
      <c r="O576" s="72">
        <f t="shared" si="45"/>
        <v>0</v>
      </c>
      <c r="P576" s="76"/>
      <c r="Q576" s="76"/>
      <c r="R576" s="72">
        <f t="shared" ref="R576:R595" si="50">IFERROR(Q576/P576,0)</f>
        <v>0</v>
      </c>
      <c r="S576" s="76"/>
      <c r="T576" s="76"/>
      <c r="U576" s="76"/>
      <c r="V576" s="76"/>
      <c r="W576" s="76"/>
      <c r="X576" s="73" t="str">
        <f t="shared" si="40"/>
        <v/>
      </c>
      <c r="Y576" s="73" t="str">
        <f>IF(K576="","",IF(THAM_SO!$B$7="Ưu tiên tỷ lệ trực tuyến thấp",(1-M576)*100,M576*100))</f>
        <v/>
      </c>
      <c r="Z576" s="73" t="str">
        <f t="shared" si="41"/>
        <v/>
      </c>
      <c r="AA576" s="73" t="str">
        <f t="shared" si="42"/>
        <v/>
      </c>
      <c r="AB576" s="73" t="str">
        <f t="shared" si="48"/>
        <v/>
      </c>
      <c r="AC576" s="73" t="str">
        <f>IF(K576="","",X576*THAM_SO!$B$2+Y576*THAM_SO!$B$3+Z576*THAM_SO!$B$4+AA576*THAM_SO!$B$5+AB576*THAM_SO!$B$6)</f>
        <v/>
      </c>
      <c r="AD576" s="75" t="str">
        <f t="shared" si="49"/>
        <v/>
      </c>
      <c r="AE576" s="76"/>
      <c r="AF576" s="78"/>
      <c r="AG576" s="78"/>
      <c r="AH576" s="78"/>
      <c r="AI576" s="78"/>
      <c r="AJ576" s="78"/>
      <c r="AK576" s="78"/>
      <c r="AL576" s="78"/>
    </row>
    <row r="577" ht="13.5" customHeight="1">
      <c r="A577" s="20">
        <v>572.0</v>
      </c>
      <c r="B577" s="20" t="s">
        <v>63</v>
      </c>
      <c r="C577" s="20" t="s">
        <v>171</v>
      </c>
      <c r="D577" s="67">
        <v>2.0</v>
      </c>
      <c r="E577" s="80"/>
      <c r="F577" s="76"/>
      <c r="G577" s="76"/>
      <c r="H577" s="76"/>
      <c r="I577" s="76"/>
      <c r="J577" s="76"/>
      <c r="K577" s="81"/>
      <c r="L577" s="81"/>
      <c r="M577" s="71">
        <f t="shared" si="44"/>
        <v>0</v>
      </c>
      <c r="N577" s="81"/>
      <c r="O577" s="72">
        <f t="shared" si="45"/>
        <v>0</v>
      </c>
      <c r="P577" s="76"/>
      <c r="Q577" s="76"/>
      <c r="R577" s="72">
        <f t="shared" si="50"/>
        <v>0</v>
      </c>
      <c r="S577" s="76"/>
      <c r="T577" s="76"/>
      <c r="U577" s="76"/>
      <c r="V577" s="76"/>
      <c r="W577" s="76"/>
      <c r="X577" s="73" t="str">
        <f t="shared" si="40"/>
        <v/>
      </c>
      <c r="Y577" s="73" t="str">
        <f>IF(K577="","",IF(THAM_SO!$B$7="Ưu tiên tỷ lệ trực tuyến thấp",(1-M577)*100,M577*100))</f>
        <v/>
      </c>
      <c r="Z577" s="73" t="str">
        <f t="shared" si="41"/>
        <v/>
      </c>
      <c r="AA577" s="73" t="str">
        <f t="shared" si="42"/>
        <v/>
      </c>
      <c r="AB577" s="73" t="str">
        <f t="shared" si="48"/>
        <v/>
      </c>
      <c r="AC577" s="73" t="str">
        <f>IF(K577="","",X577*THAM_SO!$B$2+Y577*THAM_SO!$B$3+Z577*THAM_SO!$B$4+AA577*THAM_SO!$B$5+AB577*THAM_SO!$B$6)</f>
        <v/>
      </c>
      <c r="AD577" s="75" t="str">
        <f t="shared" si="49"/>
        <v/>
      </c>
      <c r="AE577" s="76"/>
      <c r="AF577" s="78"/>
      <c r="AG577" s="78"/>
      <c r="AH577" s="78"/>
      <c r="AI577" s="78"/>
      <c r="AJ577" s="78"/>
      <c r="AK577" s="78"/>
      <c r="AL577" s="78"/>
    </row>
    <row r="578" ht="13.5" customHeight="1">
      <c r="A578" s="20">
        <v>573.0</v>
      </c>
      <c r="B578" s="20" t="s">
        <v>63</v>
      </c>
      <c r="C578" s="20" t="s">
        <v>171</v>
      </c>
      <c r="D578" s="67">
        <v>3.0</v>
      </c>
      <c r="E578" s="80"/>
      <c r="F578" s="76"/>
      <c r="G578" s="76"/>
      <c r="H578" s="76"/>
      <c r="I578" s="76"/>
      <c r="J578" s="76"/>
      <c r="K578" s="81"/>
      <c r="L578" s="81"/>
      <c r="M578" s="71">
        <f t="shared" si="44"/>
        <v>0</v>
      </c>
      <c r="N578" s="81"/>
      <c r="O578" s="72">
        <f t="shared" si="45"/>
        <v>0</v>
      </c>
      <c r="P578" s="76"/>
      <c r="Q578" s="76"/>
      <c r="R578" s="72">
        <f t="shared" si="50"/>
        <v>0</v>
      </c>
      <c r="S578" s="76"/>
      <c r="T578" s="76"/>
      <c r="U578" s="76"/>
      <c r="V578" s="76"/>
      <c r="W578" s="76"/>
      <c r="X578" s="73" t="str">
        <f t="shared" si="40"/>
        <v/>
      </c>
      <c r="Y578" s="73" t="str">
        <f>IF(K578="","",IF(THAM_SO!$B$7="Ưu tiên tỷ lệ trực tuyến thấp",(1-M578)*100,M578*100))</f>
        <v/>
      </c>
      <c r="Z578" s="73" t="str">
        <f t="shared" si="41"/>
        <v/>
      </c>
      <c r="AA578" s="73" t="str">
        <f t="shared" si="42"/>
        <v/>
      </c>
      <c r="AB578" s="73" t="str">
        <f t="shared" si="48"/>
        <v/>
      </c>
      <c r="AC578" s="73" t="str">
        <f>IF(K578="","",X578*THAM_SO!$B$2+Y578*THAM_SO!$B$3+Z578*THAM_SO!$B$4+AA578*THAM_SO!$B$5+AB578*THAM_SO!$B$6)</f>
        <v/>
      </c>
      <c r="AD578" s="75" t="str">
        <f t="shared" si="49"/>
        <v/>
      </c>
      <c r="AE578" s="76"/>
      <c r="AF578" s="78"/>
      <c r="AG578" s="78"/>
      <c r="AH578" s="78"/>
      <c r="AI578" s="78"/>
      <c r="AJ578" s="78"/>
      <c r="AK578" s="78"/>
      <c r="AL578" s="78"/>
    </row>
    <row r="579" ht="13.5" customHeight="1">
      <c r="A579" s="20">
        <v>574.0</v>
      </c>
      <c r="B579" s="20" t="s">
        <v>63</v>
      </c>
      <c r="C579" s="20" t="s">
        <v>171</v>
      </c>
      <c r="D579" s="67">
        <v>4.0</v>
      </c>
      <c r="E579" s="80"/>
      <c r="F579" s="76"/>
      <c r="G579" s="76"/>
      <c r="H579" s="76"/>
      <c r="I579" s="76"/>
      <c r="J579" s="76"/>
      <c r="K579" s="81"/>
      <c r="L579" s="81"/>
      <c r="M579" s="71">
        <f t="shared" si="44"/>
        <v>0</v>
      </c>
      <c r="N579" s="81"/>
      <c r="O579" s="72">
        <f t="shared" si="45"/>
        <v>0</v>
      </c>
      <c r="P579" s="76"/>
      <c r="Q579" s="76"/>
      <c r="R579" s="72">
        <f t="shared" si="50"/>
        <v>0</v>
      </c>
      <c r="S579" s="76"/>
      <c r="T579" s="76"/>
      <c r="U579" s="76"/>
      <c r="V579" s="76"/>
      <c r="W579" s="76"/>
      <c r="X579" s="73" t="str">
        <f t="shared" si="40"/>
        <v/>
      </c>
      <c r="Y579" s="73" t="str">
        <f>IF(K579="","",IF(THAM_SO!$B$7="Ưu tiên tỷ lệ trực tuyến thấp",(1-M579)*100,M579*100))</f>
        <v/>
      </c>
      <c r="Z579" s="73" t="str">
        <f t="shared" si="41"/>
        <v/>
      </c>
      <c r="AA579" s="73" t="str">
        <f t="shared" si="42"/>
        <v/>
      </c>
      <c r="AB579" s="73" t="str">
        <f t="shared" si="48"/>
        <v/>
      </c>
      <c r="AC579" s="73" t="str">
        <f>IF(K579="","",X579*THAM_SO!$B$2+Y579*THAM_SO!$B$3+Z579*THAM_SO!$B$4+AA579*THAM_SO!$B$5+AB579*THAM_SO!$B$6)</f>
        <v/>
      </c>
      <c r="AD579" s="75" t="str">
        <f t="shared" si="49"/>
        <v/>
      </c>
      <c r="AE579" s="76"/>
      <c r="AF579" s="78"/>
      <c r="AG579" s="78"/>
      <c r="AH579" s="78"/>
      <c r="AI579" s="78"/>
      <c r="AJ579" s="78"/>
      <c r="AK579" s="78"/>
      <c r="AL579" s="78"/>
    </row>
    <row r="580" ht="13.5" customHeight="1">
      <c r="A580" s="20">
        <v>575.0</v>
      </c>
      <c r="B580" s="20" t="s">
        <v>63</v>
      </c>
      <c r="C580" s="20" t="s">
        <v>171</v>
      </c>
      <c r="D580" s="67">
        <v>5.0</v>
      </c>
      <c r="E580" s="80"/>
      <c r="F580" s="76"/>
      <c r="G580" s="76"/>
      <c r="H580" s="76"/>
      <c r="I580" s="76"/>
      <c r="J580" s="76"/>
      <c r="K580" s="81"/>
      <c r="L580" s="81"/>
      <c r="M580" s="71">
        <f t="shared" si="44"/>
        <v>0</v>
      </c>
      <c r="N580" s="81"/>
      <c r="O580" s="72">
        <f t="shared" si="45"/>
        <v>0</v>
      </c>
      <c r="P580" s="76"/>
      <c r="Q580" s="76"/>
      <c r="R580" s="72">
        <f t="shared" si="50"/>
        <v>0</v>
      </c>
      <c r="S580" s="76"/>
      <c r="T580" s="76"/>
      <c r="U580" s="76"/>
      <c r="V580" s="76"/>
      <c r="W580" s="76"/>
      <c r="X580" s="73" t="str">
        <f t="shared" si="40"/>
        <v/>
      </c>
      <c r="Y580" s="73" t="str">
        <f>IF(K580="","",IF(THAM_SO!$B$7="Ưu tiên tỷ lệ trực tuyến thấp",(1-M580)*100,M580*100))</f>
        <v/>
      </c>
      <c r="Z580" s="73" t="str">
        <f t="shared" si="41"/>
        <v/>
      </c>
      <c r="AA580" s="73" t="str">
        <f t="shared" si="42"/>
        <v/>
      </c>
      <c r="AB580" s="73" t="str">
        <f t="shared" si="48"/>
        <v/>
      </c>
      <c r="AC580" s="73" t="str">
        <f>IF(K580="","",X580*THAM_SO!$B$2+Y580*THAM_SO!$B$3+Z580*THAM_SO!$B$4+AA580*THAM_SO!$B$5+AB580*THAM_SO!$B$6)</f>
        <v/>
      </c>
      <c r="AD580" s="75" t="str">
        <f t="shared" si="49"/>
        <v/>
      </c>
      <c r="AE580" s="76"/>
      <c r="AF580" s="78"/>
      <c r="AG580" s="78"/>
      <c r="AH580" s="78"/>
      <c r="AI580" s="78"/>
      <c r="AJ580" s="78"/>
      <c r="AK580" s="78"/>
      <c r="AL580" s="78"/>
    </row>
    <row r="581" ht="13.5" customHeight="1">
      <c r="A581" s="20">
        <v>576.0</v>
      </c>
      <c r="B581" s="20" t="s">
        <v>63</v>
      </c>
      <c r="C581" s="20" t="s">
        <v>172</v>
      </c>
      <c r="D581" s="67">
        <v>1.0</v>
      </c>
      <c r="E581" s="68" t="s">
        <v>512</v>
      </c>
      <c r="F581" s="357" t="s">
        <v>1441</v>
      </c>
      <c r="G581" s="69" t="s">
        <v>1442</v>
      </c>
      <c r="H581" s="69" t="s">
        <v>63</v>
      </c>
      <c r="I581" s="69" t="s">
        <v>1443</v>
      </c>
      <c r="J581" s="325" t="s">
        <v>1444</v>
      </c>
      <c r="K581" s="70">
        <v>3255.0</v>
      </c>
      <c r="L581" s="70">
        <v>3255.0</v>
      </c>
      <c r="M581" s="71">
        <f t="shared" si="44"/>
        <v>1</v>
      </c>
      <c r="N581" s="81"/>
      <c r="O581" s="72">
        <f t="shared" si="45"/>
        <v>0</v>
      </c>
      <c r="P581" s="76"/>
      <c r="Q581" s="76"/>
      <c r="R581" s="72">
        <f t="shared" si="50"/>
        <v>0</v>
      </c>
      <c r="S581" s="76"/>
      <c r="T581" s="76"/>
      <c r="U581" s="69" t="s">
        <v>761</v>
      </c>
      <c r="V581" s="324" t="s">
        <v>441</v>
      </c>
      <c r="W581" s="76"/>
      <c r="X581" s="73">
        <f t="shared" si="40"/>
        <v>22.19570406</v>
      </c>
      <c r="Y581" s="73">
        <f>IF(K581="","",IF(THAM_SO!$B$7="Ưu tiên tỷ lệ trực tuyến thấp",(1-M581)*100,M581*100))</f>
        <v>0</v>
      </c>
      <c r="Z581" s="73">
        <f t="shared" si="41"/>
        <v>0</v>
      </c>
      <c r="AA581" s="73">
        <f t="shared" si="42"/>
        <v>0</v>
      </c>
      <c r="AB581" s="73">
        <f t="shared" si="48"/>
        <v>0</v>
      </c>
      <c r="AC581" s="73">
        <f>IF(K581="","",X581*THAM_SO!$B$2+Y581*THAM_SO!$B$3+Z581*THAM_SO!$B$4+AA581*THAM_SO!$B$5+AB581*THAM_SO!$B$6)</f>
        <v>7.76849642</v>
      </c>
      <c r="AD581" s="75">
        <f t="shared" si="49"/>
        <v>201</v>
      </c>
      <c r="AE581" s="76"/>
      <c r="AF581" s="78"/>
      <c r="AG581" s="78"/>
      <c r="AH581" s="78"/>
      <c r="AI581" s="78"/>
      <c r="AJ581" s="78"/>
      <c r="AK581" s="78"/>
      <c r="AL581" s="78"/>
    </row>
    <row r="582" ht="13.5" customHeight="1">
      <c r="A582" s="20">
        <v>577.0</v>
      </c>
      <c r="B582" s="20" t="s">
        <v>63</v>
      </c>
      <c r="C582" s="20" t="s">
        <v>172</v>
      </c>
      <c r="D582" s="67">
        <v>2.0</v>
      </c>
      <c r="E582" s="359" t="s">
        <v>528</v>
      </c>
      <c r="F582" s="69" t="s">
        <v>1445</v>
      </c>
      <c r="G582" s="69" t="s">
        <v>185</v>
      </c>
      <c r="H582" s="69" t="s">
        <v>63</v>
      </c>
      <c r="I582" s="69" t="s">
        <v>1443</v>
      </c>
      <c r="J582" s="325" t="s">
        <v>1446</v>
      </c>
      <c r="K582" s="70">
        <v>345.0</v>
      </c>
      <c r="L582" s="70">
        <v>345.0</v>
      </c>
      <c r="M582" s="71">
        <f t="shared" si="44"/>
        <v>1</v>
      </c>
      <c r="N582" s="81"/>
      <c r="O582" s="72">
        <f t="shared" si="45"/>
        <v>0</v>
      </c>
      <c r="P582" s="76"/>
      <c r="Q582" s="76"/>
      <c r="R582" s="72">
        <f t="shared" si="50"/>
        <v>0</v>
      </c>
      <c r="S582" s="76"/>
      <c r="T582" s="76"/>
      <c r="U582" s="69" t="s">
        <v>580</v>
      </c>
      <c r="V582" s="69" t="s">
        <v>580</v>
      </c>
      <c r="W582" s="76"/>
      <c r="X582" s="73">
        <f t="shared" si="40"/>
        <v>2.352540061</v>
      </c>
      <c r="Y582" s="73">
        <f>IF(K582="","",IF(THAM_SO!$B$7="Ưu tiên tỷ lệ trực tuyến thấp",(1-M582)*100,M582*100))</f>
        <v>0</v>
      </c>
      <c r="Z582" s="73">
        <f t="shared" si="41"/>
        <v>0</v>
      </c>
      <c r="AA582" s="73">
        <f t="shared" si="42"/>
        <v>0</v>
      </c>
      <c r="AB582" s="73">
        <f t="shared" si="48"/>
        <v>0</v>
      </c>
      <c r="AC582" s="73">
        <f>IF(K582="","",X582*THAM_SO!$B$2+Y582*THAM_SO!$B$3+Z582*THAM_SO!$B$4+AA582*THAM_SO!$B$5+AB582*THAM_SO!$B$6)</f>
        <v>0.8233890215</v>
      </c>
      <c r="AD582" s="75">
        <f t="shared" si="49"/>
        <v>418</v>
      </c>
      <c r="AE582" s="76"/>
      <c r="AF582" s="78"/>
      <c r="AG582" s="78"/>
      <c r="AH582" s="78"/>
      <c r="AI582" s="78"/>
      <c r="AJ582" s="78"/>
      <c r="AK582" s="78"/>
      <c r="AL582" s="78"/>
    </row>
    <row r="583" ht="13.5" customHeight="1">
      <c r="A583" s="20">
        <v>578.0</v>
      </c>
      <c r="B583" s="20" t="s">
        <v>63</v>
      </c>
      <c r="C583" s="20" t="s">
        <v>172</v>
      </c>
      <c r="D583" s="67">
        <v>3.0</v>
      </c>
      <c r="E583" s="360" t="s">
        <v>661</v>
      </c>
      <c r="F583" s="361" t="s">
        <v>224</v>
      </c>
      <c r="G583" s="362" t="s">
        <v>226</v>
      </c>
      <c r="H583" s="69" t="s">
        <v>63</v>
      </c>
      <c r="I583" s="69" t="s">
        <v>1443</v>
      </c>
      <c r="J583" s="325" t="s">
        <v>1447</v>
      </c>
      <c r="K583" s="70">
        <v>559.0</v>
      </c>
      <c r="L583" s="70">
        <v>559.0</v>
      </c>
      <c r="M583" s="71">
        <f t="shared" si="44"/>
        <v>1</v>
      </c>
      <c r="N583" s="81"/>
      <c r="O583" s="72">
        <f t="shared" si="45"/>
        <v>0</v>
      </c>
      <c r="P583" s="76"/>
      <c r="Q583" s="76"/>
      <c r="R583" s="72">
        <f t="shared" si="50"/>
        <v>0</v>
      </c>
      <c r="S583" s="76"/>
      <c r="T583" s="76"/>
      <c r="U583" s="69" t="s">
        <v>761</v>
      </c>
      <c r="V583" s="69" t="s">
        <v>441</v>
      </c>
      <c r="W583" s="76"/>
      <c r="X583" s="73">
        <f t="shared" si="40"/>
        <v>3.811796795</v>
      </c>
      <c r="Y583" s="73">
        <f>IF(K583="","",IF(THAM_SO!$B$7="Ưu tiên tỷ lệ trực tuyến thấp",(1-M583)*100,M583*100))</f>
        <v>0</v>
      </c>
      <c r="Z583" s="73">
        <f t="shared" si="41"/>
        <v>0</v>
      </c>
      <c r="AA583" s="73">
        <f t="shared" si="42"/>
        <v>0</v>
      </c>
      <c r="AB583" s="73">
        <f t="shared" si="48"/>
        <v>0</v>
      </c>
      <c r="AC583" s="73">
        <f>IF(K583="","",X583*THAM_SO!$B$2+Y583*THAM_SO!$B$3+Z583*THAM_SO!$B$4+AA583*THAM_SO!$B$5+AB583*THAM_SO!$B$6)</f>
        <v>1.334128878</v>
      </c>
      <c r="AD583" s="75">
        <f t="shared" si="49"/>
        <v>393</v>
      </c>
      <c r="AE583" s="76"/>
      <c r="AF583" s="78"/>
      <c r="AG583" s="78"/>
      <c r="AH583" s="78"/>
      <c r="AI583" s="78"/>
      <c r="AJ583" s="78"/>
      <c r="AK583" s="78"/>
      <c r="AL583" s="78"/>
    </row>
    <row r="584" ht="13.5" customHeight="1">
      <c r="A584" s="20">
        <v>579.0</v>
      </c>
      <c r="B584" s="20" t="s">
        <v>63</v>
      </c>
      <c r="C584" s="20" t="s">
        <v>172</v>
      </c>
      <c r="D584" s="67">
        <v>4.0</v>
      </c>
      <c r="E584" s="68" t="s">
        <v>747</v>
      </c>
      <c r="F584" s="69" t="s">
        <v>1248</v>
      </c>
      <c r="G584" s="69" t="s">
        <v>185</v>
      </c>
      <c r="H584" s="69" t="s">
        <v>63</v>
      </c>
      <c r="I584" s="69" t="s">
        <v>1443</v>
      </c>
      <c r="J584" s="325" t="s">
        <v>1448</v>
      </c>
      <c r="K584" s="70">
        <v>489.0</v>
      </c>
      <c r="L584" s="70">
        <v>489.0</v>
      </c>
      <c r="M584" s="71">
        <f t="shared" si="44"/>
        <v>1</v>
      </c>
      <c r="N584" s="81"/>
      <c r="O584" s="72">
        <f t="shared" si="45"/>
        <v>0</v>
      </c>
      <c r="P584" s="76"/>
      <c r="Q584" s="76"/>
      <c r="R584" s="72">
        <f t="shared" si="50"/>
        <v>0</v>
      </c>
      <c r="S584" s="76"/>
      <c r="T584" s="76"/>
      <c r="U584" s="69" t="s">
        <v>359</v>
      </c>
      <c r="V584" s="69" t="s">
        <v>580</v>
      </c>
      <c r="W584" s="76"/>
      <c r="X584" s="73">
        <f t="shared" si="40"/>
        <v>3.334469826</v>
      </c>
      <c r="Y584" s="73">
        <f>IF(K584="","",IF(THAM_SO!$B$7="Ưu tiên tỷ lệ trực tuyến thấp",(1-M584)*100,M584*100))</f>
        <v>0</v>
      </c>
      <c r="Z584" s="73">
        <f t="shared" si="41"/>
        <v>0</v>
      </c>
      <c r="AA584" s="73">
        <f t="shared" si="42"/>
        <v>0</v>
      </c>
      <c r="AB584" s="73">
        <f t="shared" si="48"/>
        <v>0</v>
      </c>
      <c r="AC584" s="73">
        <f>IF(K584="","",X584*THAM_SO!$B$2+Y584*THAM_SO!$B$3+Z584*THAM_SO!$B$4+AA584*THAM_SO!$B$5+AB584*THAM_SO!$B$6)</f>
        <v>1.167064439</v>
      </c>
      <c r="AD584" s="75">
        <f t="shared" si="49"/>
        <v>403</v>
      </c>
      <c r="AE584" s="76"/>
      <c r="AF584" s="78"/>
      <c r="AG584" s="78"/>
      <c r="AH584" s="78"/>
      <c r="AI584" s="78"/>
      <c r="AJ584" s="78"/>
      <c r="AK584" s="78"/>
      <c r="AL584" s="78"/>
    </row>
    <row r="585" ht="13.5" customHeight="1">
      <c r="A585" s="20">
        <v>580.0</v>
      </c>
      <c r="B585" s="20" t="s">
        <v>63</v>
      </c>
      <c r="C585" s="20" t="s">
        <v>172</v>
      </c>
      <c r="D585" s="67">
        <v>5.0</v>
      </c>
      <c r="E585" s="68" t="s">
        <v>646</v>
      </c>
      <c r="F585" s="69" t="s">
        <v>1449</v>
      </c>
      <c r="G585" s="69" t="s">
        <v>1450</v>
      </c>
      <c r="H585" s="69" t="s">
        <v>63</v>
      </c>
      <c r="I585" s="69" t="s">
        <v>1443</v>
      </c>
      <c r="J585" s="325" t="s">
        <v>1451</v>
      </c>
      <c r="K585" s="70">
        <v>187.0</v>
      </c>
      <c r="L585" s="70">
        <v>187.0</v>
      </c>
      <c r="M585" s="71">
        <f t="shared" si="44"/>
        <v>1</v>
      </c>
      <c r="N585" s="81"/>
      <c r="O585" s="72">
        <f t="shared" si="45"/>
        <v>0</v>
      </c>
      <c r="P585" s="76"/>
      <c r="Q585" s="76"/>
      <c r="R585" s="72">
        <f t="shared" si="50"/>
        <v>0</v>
      </c>
      <c r="S585" s="76"/>
      <c r="T585" s="76"/>
      <c r="U585" s="69" t="s">
        <v>1452</v>
      </c>
      <c r="V585" s="69" t="s">
        <v>1453</v>
      </c>
      <c r="W585" s="76"/>
      <c r="X585" s="73">
        <f t="shared" si="40"/>
        <v>1.275144903</v>
      </c>
      <c r="Y585" s="73">
        <f>IF(K585="","",IF(THAM_SO!$B$7="Ưu tiên tỷ lệ trực tuyến thấp",(1-M585)*100,M585*100))</f>
        <v>0</v>
      </c>
      <c r="Z585" s="73">
        <f t="shared" si="41"/>
        <v>0</v>
      </c>
      <c r="AA585" s="73">
        <f t="shared" si="42"/>
        <v>0</v>
      </c>
      <c r="AB585" s="73">
        <f t="shared" si="48"/>
        <v>0</v>
      </c>
      <c r="AC585" s="73">
        <f>IF(K585="","",X585*THAM_SO!$B$2+Y585*THAM_SO!$B$3+Z585*THAM_SO!$B$4+AA585*THAM_SO!$B$5+AB585*THAM_SO!$B$6)</f>
        <v>0.446300716</v>
      </c>
      <c r="AD585" s="75">
        <f t="shared" si="49"/>
        <v>447</v>
      </c>
      <c r="AE585" s="76"/>
      <c r="AF585" s="78"/>
      <c r="AG585" s="78"/>
      <c r="AH585" s="78"/>
      <c r="AI585" s="78"/>
      <c r="AJ585" s="78"/>
      <c r="AK585" s="78"/>
      <c r="AL585" s="78"/>
    </row>
    <row r="586" ht="13.5" customHeight="1">
      <c r="A586" s="20">
        <v>581.0</v>
      </c>
      <c r="B586" s="20" t="s">
        <v>63</v>
      </c>
      <c r="C586" s="20" t="s">
        <v>173</v>
      </c>
      <c r="D586" s="67">
        <v>1.0</v>
      </c>
      <c r="E586" s="68" t="s">
        <v>512</v>
      </c>
      <c r="F586" s="69" t="s">
        <v>331</v>
      </c>
      <c r="G586" s="69" t="s">
        <v>243</v>
      </c>
      <c r="H586" s="69" t="s">
        <v>63</v>
      </c>
      <c r="I586" s="69" t="s">
        <v>1454</v>
      </c>
      <c r="J586" s="298" t="s">
        <v>1455</v>
      </c>
      <c r="K586" s="70">
        <v>5917.0</v>
      </c>
      <c r="L586" s="70">
        <v>5917.0</v>
      </c>
      <c r="M586" s="71">
        <f t="shared" si="44"/>
        <v>1</v>
      </c>
      <c r="N586" s="70">
        <v>0.0</v>
      </c>
      <c r="O586" s="72">
        <f t="shared" si="45"/>
        <v>0</v>
      </c>
      <c r="P586" s="69">
        <v>0.0</v>
      </c>
      <c r="Q586" s="69">
        <v>0.0</v>
      </c>
      <c r="R586" s="72">
        <f t="shared" si="50"/>
        <v>0</v>
      </c>
      <c r="S586" s="76"/>
      <c r="T586" s="69">
        <v>1.0</v>
      </c>
      <c r="U586" s="69" t="s">
        <v>761</v>
      </c>
      <c r="V586" s="69" t="s">
        <v>441</v>
      </c>
      <c r="W586" s="76"/>
      <c r="X586" s="73">
        <f t="shared" si="40"/>
        <v>40.34776679</v>
      </c>
      <c r="Y586" s="73">
        <f>IF(K586="","",IF(THAM_SO!$B$7="Ưu tiên tỷ lệ trực tuyến thấp",(1-M586)*100,M586*100))</f>
        <v>0</v>
      </c>
      <c r="Z586" s="73">
        <f t="shared" si="41"/>
        <v>0</v>
      </c>
      <c r="AA586" s="73">
        <f t="shared" si="42"/>
        <v>0</v>
      </c>
      <c r="AB586" s="73">
        <f t="shared" si="48"/>
        <v>20</v>
      </c>
      <c r="AC586" s="73">
        <f>IF(K586="","",X586*THAM_SO!$B$2+Y586*THAM_SO!$B$3+Z586*THAM_SO!$B$4+AA586*THAM_SO!$B$5+AB586*THAM_SO!$B$6)</f>
        <v>16.12171838</v>
      </c>
      <c r="AD586" s="75">
        <f t="shared" si="49"/>
        <v>143</v>
      </c>
      <c r="AE586" s="76"/>
      <c r="AF586" s="78"/>
      <c r="AG586" s="78"/>
      <c r="AH586" s="78"/>
      <c r="AI586" s="78"/>
      <c r="AJ586" s="78"/>
      <c r="AK586" s="78"/>
      <c r="AL586" s="78"/>
    </row>
    <row r="587" ht="13.5" customHeight="1">
      <c r="A587" s="20">
        <v>582.0</v>
      </c>
      <c r="B587" s="20" t="s">
        <v>63</v>
      </c>
      <c r="C587" s="20" t="s">
        <v>173</v>
      </c>
      <c r="D587" s="67">
        <v>2.0</v>
      </c>
      <c r="E587" s="68" t="s">
        <v>513</v>
      </c>
      <c r="F587" s="69" t="s">
        <v>1456</v>
      </c>
      <c r="G587" s="69" t="s">
        <v>185</v>
      </c>
      <c r="H587" s="69" t="s">
        <v>63</v>
      </c>
      <c r="I587" s="69" t="s">
        <v>1454</v>
      </c>
      <c r="J587" s="298" t="s">
        <v>807</v>
      </c>
      <c r="K587" s="70">
        <v>1764.0</v>
      </c>
      <c r="L587" s="70">
        <v>1764.0</v>
      </c>
      <c r="M587" s="71">
        <f t="shared" si="44"/>
        <v>1</v>
      </c>
      <c r="N587" s="70">
        <v>0.0</v>
      </c>
      <c r="O587" s="72">
        <f t="shared" si="45"/>
        <v>0</v>
      </c>
      <c r="P587" s="69">
        <v>0.0</v>
      </c>
      <c r="Q587" s="69">
        <v>0.0</v>
      </c>
      <c r="R587" s="72">
        <f t="shared" si="50"/>
        <v>0</v>
      </c>
      <c r="S587" s="76"/>
      <c r="T587" s="69">
        <v>0.0</v>
      </c>
      <c r="U587" s="76"/>
      <c r="V587" s="76"/>
      <c r="W587" s="76"/>
      <c r="X587" s="73">
        <f t="shared" si="40"/>
        <v>12.02863962</v>
      </c>
      <c r="Y587" s="73">
        <f>IF(K587="","",IF(THAM_SO!$B$7="Ưu tiên tỷ lệ trực tuyến thấp",(1-M587)*100,M587*100))</f>
        <v>0</v>
      </c>
      <c r="Z587" s="73">
        <f t="shared" si="41"/>
        <v>0</v>
      </c>
      <c r="AA587" s="73">
        <f t="shared" si="42"/>
        <v>0</v>
      </c>
      <c r="AB587" s="73">
        <f t="shared" si="48"/>
        <v>0</v>
      </c>
      <c r="AC587" s="73">
        <f>IF(K587="","",X587*THAM_SO!$B$2+Y587*THAM_SO!$B$3+Z587*THAM_SO!$B$4+AA587*THAM_SO!$B$5+AB587*THAM_SO!$B$6)</f>
        <v>4.210023866</v>
      </c>
      <c r="AD587" s="75">
        <f t="shared" si="49"/>
        <v>274</v>
      </c>
      <c r="AE587" s="76"/>
      <c r="AF587" s="78"/>
      <c r="AG587" s="78"/>
      <c r="AH587" s="78"/>
      <c r="AI587" s="78"/>
      <c r="AJ587" s="78"/>
      <c r="AK587" s="78"/>
      <c r="AL587" s="78"/>
    </row>
    <row r="588" ht="13.5" customHeight="1">
      <c r="A588" s="20">
        <v>583.0</v>
      </c>
      <c r="B588" s="20" t="s">
        <v>63</v>
      </c>
      <c r="C588" s="20" t="s">
        <v>173</v>
      </c>
      <c r="D588" s="67">
        <v>3.0</v>
      </c>
      <c r="E588" s="68" t="s">
        <v>1141</v>
      </c>
      <c r="F588" s="69" t="s">
        <v>1142</v>
      </c>
      <c r="G588" s="69" t="s">
        <v>185</v>
      </c>
      <c r="H588" s="69" t="s">
        <v>63</v>
      </c>
      <c r="I588" s="69" t="s">
        <v>1454</v>
      </c>
      <c r="J588" s="298" t="s">
        <v>807</v>
      </c>
      <c r="K588" s="70">
        <v>718.0</v>
      </c>
      <c r="L588" s="70">
        <v>718.0</v>
      </c>
      <c r="M588" s="71">
        <f t="shared" si="44"/>
        <v>1</v>
      </c>
      <c r="N588" s="70">
        <v>0.0</v>
      </c>
      <c r="O588" s="72">
        <f t="shared" si="45"/>
        <v>0</v>
      </c>
      <c r="P588" s="69">
        <v>0.0</v>
      </c>
      <c r="Q588" s="69">
        <v>0.0</v>
      </c>
      <c r="R588" s="72">
        <f t="shared" si="50"/>
        <v>0</v>
      </c>
      <c r="S588" s="76"/>
      <c r="T588" s="69">
        <v>0.0</v>
      </c>
      <c r="U588" s="76"/>
      <c r="V588" s="76"/>
      <c r="W588" s="76"/>
      <c r="X588" s="73">
        <f t="shared" si="40"/>
        <v>4.89601091</v>
      </c>
      <c r="Y588" s="73">
        <f>IF(K588="","",IF(THAM_SO!$B$7="Ưu tiên tỷ lệ trực tuyến thấp",(1-M588)*100,M588*100))</f>
        <v>0</v>
      </c>
      <c r="Z588" s="73">
        <f t="shared" si="41"/>
        <v>0</v>
      </c>
      <c r="AA588" s="73">
        <f t="shared" si="42"/>
        <v>0</v>
      </c>
      <c r="AB588" s="73">
        <f t="shared" si="48"/>
        <v>0</v>
      </c>
      <c r="AC588" s="73">
        <f>IF(K588="","",X588*THAM_SO!$B$2+Y588*THAM_SO!$B$3+Z588*THAM_SO!$B$4+AA588*THAM_SO!$B$5+AB588*THAM_SO!$B$6)</f>
        <v>1.713603819</v>
      </c>
      <c r="AD588" s="75">
        <f t="shared" si="49"/>
        <v>379</v>
      </c>
      <c r="AE588" s="76"/>
      <c r="AF588" s="78"/>
      <c r="AG588" s="78"/>
      <c r="AH588" s="78"/>
      <c r="AI588" s="78"/>
      <c r="AJ588" s="78"/>
      <c r="AK588" s="78"/>
      <c r="AL588" s="78"/>
    </row>
    <row r="589" ht="13.5" customHeight="1">
      <c r="A589" s="20">
        <v>584.0</v>
      </c>
      <c r="B589" s="20" t="s">
        <v>63</v>
      </c>
      <c r="C589" s="20" t="s">
        <v>173</v>
      </c>
      <c r="D589" s="67">
        <v>4.0</v>
      </c>
      <c r="E589" s="68" t="s">
        <v>747</v>
      </c>
      <c r="F589" s="69" t="s">
        <v>1457</v>
      </c>
      <c r="G589" s="69" t="s">
        <v>185</v>
      </c>
      <c r="H589" s="69" t="s">
        <v>63</v>
      </c>
      <c r="I589" s="69" t="s">
        <v>1454</v>
      </c>
      <c r="J589" s="298" t="s">
        <v>807</v>
      </c>
      <c r="K589" s="70">
        <v>516.0</v>
      </c>
      <c r="L589" s="70">
        <v>516.0</v>
      </c>
      <c r="M589" s="71">
        <f t="shared" si="44"/>
        <v>1</v>
      </c>
      <c r="N589" s="70">
        <v>0.0</v>
      </c>
      <c r="O589" s="72">
        <f t="shared" si="45"/>
        <v>0</v>
      </c>
      <c r="P589" s="69">
        <v>0.0</v>
      </c>
      <c r="Q589" s="69">
        <v>0.0</v>
      </c>
      <c r="R589" s="72">
        <f t="shared" si="50"/>
        <v>0</v>
      </c>
      <c r="S589" s="76"/>
      <c r="T589" s="69">
        <v>0.0</v>
      </c>
      <c r="U589" s="69"/>
      <c r="V589" s="76"/>
      <c r="W589" s="76"/>
      <c r="X589" s="73">
        <f t="shared" si="40"/>
        <v>3.518581657</v>
      </c>
      <c r="Y589" s="73">
        <f>IF(K589="","",IF(THAM_SO!$B$7="Ưu tiên tỷ lệ trực tuyến thấp",(1-M589)*100,M589*100))</f>
        <v>0</v>
      </c>
      <c r="Z589" s="73">
        <f t="shared" si="41"/>
        <v>0</v>
      </c>
      <c r="AA589" s="73">
        <f t="shared" si="42"/>
        <v>0</v>
      </c>
      <c r="AB589" s="73">
        <f t="shared" si="48"/>
        <v>0</v>
      </c>
      <c r="AC589" s="73">
        <f>IF(K589="","",X589*THAM_SO!$B$2+Y589*THAM_SO!$B$3+Z589*THAM_SO!$B$4+AA589*THAM_SO!$B$5+AB589*THAM_SO!$B$6)</f>
        <v>1.23150358</v>
      </c>
      <c r="AD589" s="75">
        <f t="shared" si="49"/>
        <v>400</v>
      </c>
      <c r="AE589" s="76"/>
      <c r="AF589" s="78"/>
      <c r="AG589" s="78"/>
      <c r="AH589" s="78"/>
      <c r="AI589" s="78"/>
      <c r="AJ589" s="78"/>
      <c r="AK589" s="78"/>
      <c r="AL589" s="78"/>
    </row>
    <row r="590" ht="13.5" customHeight="1">
      <c r="A590" s="20">
        <v>585.0</v>
      </c>
      <c r="B590" s="20" t="s">
        <v>63</v>
      </c>
      <c r="C590" s="20" t="s">
        <v>173</v>
      </c>
      <c r="D590" s="67">
        <v>5.0</v>
      </c>
      <c r="E590" s="68" t="s">
        <v>528</v>
      </c>
      <c r="F590" s="69" t="s">
        <v>1445</v>
      </c>
      <c r="G590" s="69" t="s">
        <v>185</v>
      </c>
      <c r="H590" s="69" t="s">
        <v>63</v>
      </c>
      <c r="I590" s="69" t="s">
        <v>1454</v>
      </c>
      <c r="J590" s="298" t="s">
        <v>807</v>
      </c>
      <c r="K590" s="70">
        <v>327.0</v>
      </c>
      <c r="L590" s="70">
        <v>327.0</v>
      </c>
      <c r="M590" s="71">
        <f t="shared" si="44"/>
        <v>1</v>
      </c>
      <c r="N590" s="70">
        <v>0.0</v>
      </c>
      <c r="O590" s="72">
        <f t="shared" si="45"/>
        <v>0</v>
      </c>
      <c r="P590" s="69">
        <v>0.0</v>
      </c>
      <c r="Q590" s="69">
        <v>0.0</v>
      </c>
      <c r="R590" s="72">
        <f t="shared" si="50"/>
        <v>0</v>
      </c>
      <c r="S590" s="76"/>
      <c r="T590" s="69">
        <v>0.0</v>
      </c>
      <c r="U590" s="76"/>
      <c r="V590" s="76"/>
      <c r="W590" s="76"/>
      <c r="X590" s="73">
        <f t="shared" si="40"/>
        <v>2.229798841</v>
      </c>
      <c r="Y590" s="73">
        <f>IF(K590="","",IF(THAM_SO!$B$7="Ưu tiên tỷ lệ trực tuyến thấp",(1-M590)*100,M590*100))</f>
        <v>0</v>
      </c>
      <c r="Z590" s="73">
        <f t="shared" si="41"/>
        <v>0</v>
      </c>
      <c r="AA590" s="73">
        <f t="shared" si="42"/>
        <v>0</v>
      </c>
      <c r="AB590" s="73">
        <f t="shared" si="48"/>
        <v>0</v>
      </c>
      <c r="AC590" s="73">
        <f>IF(K590="","",X590*THAM_SO!$B$2+Y590*THAM_SO!$B$3+Z590*THAM_SO!$B$4+AA590*THAM_SO!$B$5+AB590*THAM_SO!$B$6)</f>
        <v>0.7804295943</v>
      </c>
      <c r="AD590" s="75">
        <f t="shared" si="49"/>
        <v>424</v>
      </c>
      <c r="AE590" s="76"/>
      <c r="AF590" s="78"/>
      <c r="AG590" s="78"/>
      <c r="AH590" s="78"/>
      <c r="AI590" s="78"/>
      <c r="AJ590" s="78"/>
      <c r="AK590" s="78"/>
      <c r="AL590" s="78"/>
    </row>
    <row r="591" ht="13.5" customHeight="1">
      <c r="A591" s="77">
        <v>586.0</v>
      </c>
      <c r="B591" s="20" t="s">
        <v>63</v>
      </c>
      <c r="C591" s="77" t="s">
        <v>97</v>
      </c>
      <c r="D591" s="67">
        <v>1.0</v>
      </c>
      <c r="E591" s="68" t="s">
        <v>512</v>
      </c>
      <c r="F591" s="69" t="s">
        <v>331</v>
      </c>
      <c r="G591" s="69" t="s">
        <v>243</v>
      </c>
      <c r="H591" s="69" t="s">
        <v>63</v>
      </c>
      <c r="I591" s="69" t="s">
        <v>759</v>
      </c>
      <c r="J591" s="237" t="s">
        <v>1458</v>
      </c>
      <c r="K591" s="70">
        <v>1688.0</v>
      </c>
      <c r="L591" s="70">
        <v>1683.0</v>
      </c>
      <c r="M591" s="71">
        <f t="shared" si="44"/>
        <v>0.9970379147</v>
      </c>
      <c r="N591" s="70">
        <v>0.0</v>
      </c>
      <c r="O591" s="72">
        <f t="shared" si="45"/>
        <v>0</v>
      </c>
      <c r="P591" s="69">
        <v>1.0</v>
      </c>
      <c r="Q591" s="69">
        <v>0.0</v>
      </c>
      <c r="R591" s="72">
        <f t="shared" si="50"/>
        <v>0</v>
      </c>
      <c r="S591" s="220" t="s">
        <v>545</v>
      </c>
      <c r="T591" s="69">
        <v>5.0</v>
      </c>
      <c r="U591" s="69" t="s">
        <v>1068</v>
      </c>
      <c r="V591" s="69" t="s">
        <v>1074</v>
      </c>
      <c r="W591" s="76"/>
      <c r="X591" s="73">
        <f t="shared" si="40"/>
        <v>11.51039891</v>
      </c>
      <c r="Y591" s="73">
        <f>IF(K591="","",IF(THAM_SO!$B$7="Ưu tiên tỷ lệ trực tuyến thấp",(1-M591)*100,M591*100))</f>
        <v>0.2962085308</v>
      </c>
      <c r="Z591" s="73">
        <f t="shared" si="41"/>
        <v>0</v>
      </c>
      <c r="AA591" s="73">
        <f t="shared" si="42"/>
        <v>0</v>
      </c>
      <c r="AB591" s="72">
        <f t="shared" ref="AB591:AB592" si="51">IFERROR(AA591/Z591,0)</f>
        <v>0</v>
      </c>
      <c r="AC591" s="69" t="s">
        <v>545</v>
      </c>
      <c r="AD591" s="69">
        <v>1.0</v>
      </c>
      <c r="AE591" s="69" t="s">
        <v>761</v>
      </c>
      <c r="AF591" s="69" t="s">
        <v>441</v>
      </c>
      <c r="AG591" s="105"/>
      <c r="AH591" s="105"/>
      <c r="AI591" s="105"/>
      <c r="AJ591" s="105"/>
      <c r="AK591" s="105"/>
      <c r="AL591" s="105"/>
    </row>
    <row r="592" ht="13.5" customHeight="1">
      <c r="A592" s="77">
        <v>587.0</v>
      </c>
      <c r="B592" s="20" t="s">
        <v>63</v>
      </c>
      <c r="C592" s="77" t="s">
        <v>97</v>
      </c>
      <c r="D592" s="67">
        <v>2.0</v>
      </c>
      <c r="E592" s="68" t="s">
        <v>513</v>
      </c>
      <c r="F592" s="69" t="s">
        <v>650</v>
      </c>
      <c r="G592" s="69" t="s">
        <v>185</v>
      </c>
      <c r="H592" s="69" t="s">
        <v>63</v>
      </c>
      <c r="I592" s="69" t="s">
        <v>804</v>
      </c>
      <c r="J592" s="237" t="s">
        <v>1459</v>
      </c>
      <c r="K592" s="70">
        <v>1120.0</v>
      </c>
      <c r="L592" s="70">
        <v>1113.0</v>
      </c>
      <c r="M592" s="71">
        <f t="shared" si="44"/>
        <v>0.99375</v>
      </c>
      <c r="N592" s="70">
        <v>0.0</v>
      </c>
      <c r="O592" s="72">
        <f t="shared" si="45"/>
        <v>0</v>
      </c>
      <c r="P592" s="69">
        <v>1.0</v>
      </c>
      <c r="Q592" s="69">
        <v>1.0</v>
      </c>
      <c r="R592" s="72">
        <f t="shared" si="50"/>
        <v>1</v>
      </c>
      <c r="S592" s="220" t="s">
        <v>545</v>
      </c>
      <c r="T592" s="69">
        <v>0.0</v>
      </c>
      <c r="U592" s="76"/>
      <c r="V592" s="76"/>
      <c r="W592" s="76"/>
      <c r="X592" s="73">
        <f t="shared" si="40"/>
        <v>7.637231504</v>
      </c>
      <c r="Y592" s="73">
        <f>IF(K592="","",IF(THAM_SO!$B$7="Ưu tiên tỷ lệ trực tuyến thấp",(1-M592)*100,M592*100))</f>
        <v>0.625</v>
      </c>
      <c r="Z592" s="73">
        <f t="shared" si="41"/>
        <v>100</v>
      </c>
      <c r="AA592" s="73">
        <f t="shared" si="42"/>
        <v>0</v>
      </c>
      <c r="AB592" s="72">
        <f t="shared" si="51"/>
        <v>0</v>
      </c>
      <c r="AC592" s="69" t="s">
        <v>545</v>
      </c>
      <c r="AD592" s="69">
        <v>0.0</v>
      </c>
      <c r="AE592" s="76"/>
      <c r="AF592" s="76"/>
      <c r="AG592" s="78"/>
      <c r="AH592" s="78"/>
      <c r="AI592" s="78"/>
      <c r="AJ592" s="78"/>
      <c r="AK592" s="78"/>
      <c r="AL592" s="78"/>
    </row>
    <row r="593" ht="13.5" customHeight="1">
      <c r="A593" s="77">
        <v>588.0</v>
      </c>
      <c r="B593" s="20" t="s">
        <v>63</v>
      </c>
      <c r="C593" s="20" t="s">
        <v>172</v>
      </c>
      <c r="D593" s="67">
        <v>2.0</v>
      </c>
      <c r="E593" s="68" t="s">
        <v>1460</v>
      </c>
      <c r="F593" s="69" t="s">
        <v>1445</v>
      </c>
      <c r="G593" s="69" t="s">
        <v>185</v>
      </c>
      <c r="H593" s="69" t="s">
        <v>63</v>
      </c>
      <c r="I593" s="69" t="s">
        <v>1443</v>
      </c>
      <c r="J593" s="325" t="s">
        <v>1461</v>
      </c>
      <c r="K593" s="70">
        <v>345.0</v>
      </c>
      <c r="L593" s="70">
        <v>345.0</v>
      </c>
      <c r="M593" s="71">
        <f t="shared" si="44"/>
        <v>1</v>
      </c>
      <c r="N593" s="81"/>
      <c r="O593" s="72">
        <f t="shared" si="45"/>
        <v>0</v>
      </c>
      <c r="P593" s="76"/>
      <c r="Q593" s="76"/>
      <c r="R593" s="72">
        <f t="shared" si="50"/>
        <v>0</v>
      </c>
      <c r="S593" s="76"/>
      <c r="T593" s="76"/>
      <c r="U593" s="69" t="s">
        <v>580</v>
      </c>
      <c r="V593" s="69" t="s">
        <v>580</v>
      </c>
      <c r="W593" s="76"/>
      <c r="X593" s="73">
        <f t="shared" si="40"/>
        <v>2.352540061</v>
      </c>
      <c r="Y593" s="73">
        <f>IF(K593="","",IF(THAM_SO!$B$7="Ưu tiên tỷ lệ trực tuyến thấp",(1-M593)*100,M593*100))</f>
        <v>0</v>
      </c>
      <c r="Z593" s="73">
        <f t="shared" si="41"/>
        <v>0</v>
      </c>
      <c r="AA593" s="73">
        <f t="shared" si="42"/>
        <v>0</v>
      </c>
      <c r="AB593" s="73">
        <f t="shared" ref="AB593:AB595" si="52">IF(K593="","",IFERROR(T593/5*100,0))</f>
        <v>0</v>
      </c>
      <c r="AC593" s="73">
        <f>IF(K593="","",X593*THAM_SO!$B$2+Y593*THAM_SO!$B$3+Z593*THAM_SO!$B$4+AA593*THAM_SO!$B$5+AB593*THAM_SO!$B$6)</f>
        <v>0.8233890215</v>
      </c>
      <c r="AD593" s="75">
        <f t="shared" ref="AD593:AD595" si="53">IF(AC593="","",COUNTIF($AC$6:$AC$590,"&gt;"&amp;AC593)+1)</f>
        <v>418</v>
      </c>
      <c r="AE593" s="76"/>
      <c r="AF593" s="78"/>
      <c r="AG593" s="78"/>
      <c r="AH593" s="78"/>
      <c r="AI593" s="78"/>
      <c r="AJ593" s="78"/>
      <c r="AK593" s="78"/>
      <c r="AL593" s="78"/>
    </row>
    <row r="594" ht="13.5" customHeight="1">
      <c r="A594" s="77">
        <v>589.0</v>
      </c>
      <c r="B594" s="20" t="s">
        <v>63</v>
      </c>
      <c r="C594" s="77" t="s">
        <v>97</v>
      </c>
      <c r="D594" s="67">
        <v>4.0</v>
      </c>
      <c r="E594" s="68" t="s">
        <v>646</v>
      </c>
      <c r="F594" s="69" t="s">
        <v>205</v>
      </c>
      <c r="G594" s="69" t="s">
        <v>206</v>
      </c>
      <c r="H594" s="69" t="s">
        <v>63</v>
      </c>
      <c r="I594" s="69" t="s">
        <v>804</v>
      </c>
      <c r="J594" s="298" t="s">
        <v>814</v>
      </c>
      <c r="K594" s="70">
        <v>627.0</v>
      </c>
      <c r="L594" s="70">
        <v>627.0</v>
      </c>
      <c r="M594" s="71">
        <f t="shared" si="44"/>
        <v>1</v>
      </c>
      <c r="N594" s="70">
        <v>0.0</v>
      </c>
      <c r="O594" s="72">
        <f t="shared" si="45"/>
        <v>0</v>
      </c>
      <c r="P594" s="69">
        <v>1.0</v>
      </c>
      <c r="Q594" s="69">
        <v>1.0</v>
      </c>
      <c r="R594" s="72">
        <f t="shared" si="50"/>
        <v>1</v>
      </c>
      <c r="S594" s="220" t="s">
        <v>545</v>
      </c>
      <c r="T594" s="69">
        <v>0.0</v>
      </c>
      <c r="U594" s="76"/>
      <c r="V594" s="76"/>
      <c r="W594" s="76"/>
      <c r="X594" s="73">
        <f t="shared" si="40"/>
        <v>4.275485851</v>
      </c>
      <c r="Y594" s="73">
        <f>IF(K594="","",IF(THAM_SO!$B$7="Ưu tiên tỷ lệ trực tuyến thấp",(1-M594)*100,M594*100))</f>
        <v>0</v>
      </c>
      <c r="Z594" s="73">
        <f t="shared" si="41"/>
        <v>100</v>
      </c>
      <c r="AA594" s="73">
        <f t="shared" si="42"/>
        <v>0</v>
      </c>
      <c r="AB594" s="73">
        <f t="shared" si="52"/>
        <v>0</v>
      </c>
      <c r="AC594" s="73">
        <f>IF(K594="","",X594*THAM_SO!$B$2+Y594*THAM_SO!$B$3+Z594*THAM_SO!$B$4+AA594*THAM_SO!$B$5+AB594*THAM_SO!$B$6)</f>
        <v>31.49642005</v>
      </c>
      <c r="AD594" s="75">
        <f t="shared" si="53"/>
        <v>82</v>
      </c>
      <c r="AE594" s="76"/>
      <c r="AF594" s="78"/>
      <c r="AG594" s="78"/>
      <c r="AH594" s="78"/>
      <c r="AI594" s="78"/>
      <c r="AJ594" s="78"/>
      <c r="AK594" s="78"/>
      <c r="AL594" s="78"/>
    </row>
    <row r="595" ht="13.5" customHeight="1">
      <c r="A595" s="77">
        <v>590.0</v>
      </c>
      <c r="B595" s="20" t="s">
        <v>63</v>
      </c>
      <c r="C595" s="77" t="s">
        <v>97</v>
      </c>
      <c r="D595" s="67">
        <v>5.0</v>
      </c>
      <c r="E595" s="104" t="s">
        <v>945</v>
      </c>
      <c r="F595" s="105" t="s">
        <v>275</v>
      </c>
      <c r="G595" s="105" t="s">
        <v>226</v>
      </c>
      <c r="H595" s="105" t="s">
        <v>63</v>
      </c>
      <c r="I595" s="105" t="s">
        <v>759</v>
      </c>
      <c r="J595" s="452" t="s">
        <v>1462</v>
      </c>
      <c r="K595" s="453">
        <v>181.0</v>
      </c>
      <c r="L595" s="453">
        <v>181.0</v>
      </c>
      <c r="M595" s="454">
        <f t="shared" si="44"/>
        <v>1</v>
      </c>
      <c r="N595" s="453">
        <v>0.0</v>
      </c>
      <c r="O595" s="456">
        <f t="shared" si="45"/>
        <v>0</v>
      </c>
      <c r="P595" s="105">
        <v>3.0</v>
      </c>
      <c r="Q595" s="105">
        <v>2.0</v>
      </c>
      <c r="R595" s="456">
        <f t="shared" si="50"/>
        <v>0.6666666667</v>
      </c>
      <c r="S595" s="105" t="s">
        <v>886</v>
      </c>
      <c r="T595" s="105">
        <v>1.0</v>
      </c>
      <c r="U595" s="78"/>
      <c r="V595" s="76"/>
      <c r="W595" s="76"/>
      <c r="X595" s="73">
        <f t="shared" si="40"/>
        <v>1.234231163</v>
      </c>
      <c r="Y595" s="73">
        <f>IF(K595="","",IF(THAM_SO!$B$7="Ưu tiên tỷ lệ trực tuyến thấp",(1-M595)*100,M595*100))</f>
        <v>0</v>
      </c>
      <c r="Z595" s="73">
        <f t="shared" si="41"/>
        <v>66.66666667</v>
      </c>
      <c r="AA595" s="73">
        <f t="shared" si="42"/>
        <v>0</v>
      </c>
      <c r="AB595" s="73">
        <f t="shared" si="52"/>
        <v>20</v>
      </c>
      <c r="AC595" s="73">
        <f>IF(K595="","",X595*THAM_SO!$B$2+Y595*THAM_SO!$B$3+Z595*THAM_SO!$B$4+AA595*THAM_SO!$B$5+AB595*THAM_SO!$B$6)</f>
        <v>22.43198091</v>
      </c>
      <c r="AD595" s="75">
        <f t="shared" si="53"/>
        <v>108</v>
      </c>
      <c r="AE595" s="76"/>
      <c r="AF595" s="78"/>
      <c r="AG595" s="78"/>
      <c r="AH595" s="78"/>
      <c r="AI595" s="78"/>
      <c r="AJ595" s="78"/>
      <c r="AK595" s="78"/>
      <c r="AL595" s="78"/>
    </row>
    <row r="596" ht="13.5" customHeight="1">
      <c r="A596" s="20"/>
      <c r="B596" s="20"/>
      <c r="C596" s="77"/>
      <c r="D596" s="67"/>
      <c r="E596" s="68"/>
      <c r="F596" s="69"/>
      <c r="G596" s="69"/>
      <c r="H596" s="69"/>
      <c r="I596" s="69"/>
      <c r="J596" s="290"/>
      <c r="K596" s="70"/>
      <c r="L596" s="70"/>
      <c r="M596" s="71"/>
      <c r="N596" s="70"/>
      <c r="O596" s="72"/>
      <c r="P596" s="69"/>
      <c r="Q596" s="69"/>
      <c r="R596" s="72"/>
      <c r="S596" s="220"/>
      <c r="T596" s="69"/>
      <c r="U596" s="69"/>
      <c r="V596" s="69"/>
      <c r="W596" s="76"/>
      <c r="X596" s="73"/>
      <c r="Y596" s="73"/>
      <c r="Z596" s="73"/>
      <c r="AA596" s="73"/>
      <c r="AB596" s="72"/>
      <c r="AC596" s="69"/>
      <c r="AD596" s="69"/>
      <c r="AE596" s="69"/>
      <c r="AF596" s="69"/>
      <c r="AG596" s="105"/>
      <c r="AH596" s="105"/>
      <c r="AI596" s="105"/>
      <c r="AJ596" s="105"/>
      <c r="AK596" s="105"/>
      <c r="AL596" s="105"/>
    </row>
    <row r="597" ht="13.5" customHeight="1">
      <c r="A597" s="20"/>
      <c r="B597" s="20"/>
      <c r="C597" s="77"/>
      <c r="D597" s="67"/>
      <c r="E597" s="68"/>
      <c r="F597" s="69"/>
      <c r="G597" s="69"/>
      <c r="H597" s="69"/>
      <c r="I597" s="69"/>
      <c r="J597" s="290"/>
      <c r="K597" s="70"/>
      <c r="L597" s="70"/>
      <c r="M597" s="71"/>
      <c r="N597" s="70"/>
      <c r="O597" s="72"/>
      <c r="P597" s="69"/>
      <c r="Q597" s="69"/>
      <c r="R597" s="72"/>
      <c r="S597" s="220"/>
      <c r="T597" s="69"/>
      <c r="U597" s="76"/>
      <c r="V597" s="76"/>
      <c r="W597" s="76"/>
      <c r="X597" s="73"/>
      <c r="Y597" s="73"/>
      <c r="Z597" s="73"/>
      <c r="AA597" s="73"/>
      <c r="AB597" s="72"/>
      <c r="AC597" s="69"/>
      <c r="AD597" s="69"/>
      <c r="AE597" s="76"/>
      <c r="AF597" s="76"/>
      <c r="AG597" s="78"/>
      <c r="AH597" s="78"/>
      <c r="AI597" s="78"/>
      <c r="AJ597" s="78"/>
      <c r="AK597" s="78"/>
      <c r="AL597" s="78"/>
    </row>
    <row r="598" ht="13.5" customHeight="1">
      <c r="A598" s="20"/>
      <c r="B598" s="20"/>
      <c r="C598" s="77"/>
      <c r="D598" s="67"/>
      <c r="E598" s="104"/>
      <c r="F598" s="105"/>
      <c r="G598" s="105"/>
      <c r="H598" s="105"/>
      <c r="I598" s="105"/>
      <c r="J598" s="715"/>
      <c r="K598" s="453"/>
      <c r="L598" s="453"/>
      <c r="M598" s="71"/>
      <c r="N598" s="70"/>
      <c r="O598" s="72"/>
      <c r="P598" s="69"/>
      <c r="Q598" s="69"/>
      <c r="R598" s="72"/>
      <c r="S598" s="220"/>
      <c r="T598" s="69"/>
      <c r="U598" s="69"/>
      <c r="V598" s="69"/>
      <c r="W598" s="76"/>
      <c r="X598" s="73"/>
      <c r="Y598" s="73"/>
      <c r="Z598" s="73"/>
      <c r="AA598" s="73"/>
      <c r="AB598" s="72"/>
      <c r="AC598" s="69"/>
      <c r="AD598" s="69"/>
      <c r="AE598" s="76"/>
      <c r="AF598" s="76"/>
      <c r="AG598" s="78"/>
      <c r="AH598" s="78"/>
      <c r="AI598" s="78"/>
      <c r="AJ598" s="78"/>
      <c r="AK598" s="78"/>
      <c r="AL598" s="78"/>
    </row>
    <row r="599" ht="13.5" customHeight="1">
      <c r="A599" s="20"/>
      <c r="B599" s="20"/>
      <c r="C599" s="77"/>
      <c r="D599" s="67"/>
      <c r="E599" s="68"/>
      <c r="F599" s="69"/>
      <c r="G599" s="69"/>
      <c r="H599" s="69"/>
      <c r="I599" s="69"/>
      <c r="J599" s="298"/>
      <c r="K599" s="70"/>
      <c r="L599" s="70"/>
      <c r="M599" s="71"/>
      <c r="N599" s="70"/>
      <c r="O599" s="72"/>
      <c r="P599" s="69"/>
      <c r="Q599" s="69"/>
      <c r="R599" s="72"/>
      <c r="S599" s="220"/>
      <c r="T599" s="69"/>
      <c r="U599" s="76"/>
      <c r="V599" s="76"/>
      <c r="W599" s="76"/>
      <c r="X599" s="73"/>
      <c r="Y599" s="73"/>
      <c r="Z599" s="73"/>
      <c r="AA599" s="73"/>
      <c r="AB599" s="73"/>
      <c r="AC599" s="73"/>
      <c r="AD599" s="75"/>
      <c r="AE599" s="76"/>
      <c r="AF599" s="78"/>
      <c r="AG599" s="78"/>
      <c r="AH599" s="78"/>
      <c r="AI599" s="78"/>
      <c r="AJ599" s="78"/>
      <c r="AK599" s="78"/>
      <c r="AL599" s="78"/>
    </row>
    <row r="600" ht="13.5" customHeight="1">
      <c r="A600" s="20"/>
      <c r="B600" s="20"/>
      <c r="C600" s="77"/>
      <c r="D600" s="67"/>
      <c r="E600" s="104"/>
      <c r="F600" s="105"/>
      <c r="G600" s="105"/>
      <c r="H600" s="105"/>
      <c r="I600" s="105"/>
      <c r="J600" s="715"/>
      <c r="K600" s="453"/>
      <c r="L600" s="453"/>
      <c r="M600" s="454"/>
      <c r="N600" s="453"/>
      <c r="O600" s="456"/>
      <c r="P600" s="105"/>
      <c r="Q600" s="105"/>
      <c r="R600" s="456"/>
      <c r="S600" s="105"/>
      <c r="T600" s="105"/>
      <c r="U600" s="78"/>
      <c r="V600" s="76"/>
      <c r="W600" s="76"/>
      <c r="X600" s="73"/>
      <c r="Y600" s="73"/>
      <c r="Z600" s="73"/>
      <c r="AA600" s="73"/>
      <c r="AB600" s="73"/>
      <c r="AC600" s="73"/>
      <c r="AD600" s="75"/>
      <c r="AE600" s="76"/>
      <c r="AF600" s="78"/>
      <c r="AG600" s="78"/>
      <c r="AH600" s="78"/>
      <c r="AI600" s="78"/>
      <c r="AJ600" s="78"/>
      <c r="AK600" s="78"/>
      <c r="AL600" s="78"/>
    </row>
    <row r="601" ht="13.5" customHeight="1">
      <c r="D601" s="58"/>
      <c r="E601" s="59"/>
    </row>
    <row r="602" ht="13.5" customHeight="1">
      <c r="D602" s="58"/>
      <c r="E602" s="59"/>
    </row>
    <row r="603" ht="13.5" customHeight="1">
      <c r="D603" s="58"/>
      <c r="E603" s="59"/>
    </row>
    <row r="604" ht="13.5" customHeight="1">
      <c r="D604" s="58"/>
      <c r="E604" s="59"/>
    </row>
    <row r="605" ht="13.5" customHeight="1">
      <c r="D605" s="58"/>
      <c r="E605" s="59"/>
    </row>
    <row r="606" ht="13.5" customHeight="1">
      <c r="D606" s="58"/>
      <c r="E606" s="59"/>
    </row>
    <row r="607" ht="13.5" customHeight="1">
      <c r="D607" s="58"/>
      <c r="E607" s="59"/>
    </row>
    <row r="608" ht="13.5" customHeight="1">
      <c r="D608" s="58"/>
      <c r="E608" s="59"/>
    </row>
    <row r="609" ht="13.5" customHeight="1">
      <c r="D609" s="58"/>
      <c r="E609" s="59"/>
    </row>
    <row r="610" ht="13.5" customHeight="1">
      <c r="D610" s="58"/>
      <c r="E610" s="59"/>
    </row>
    <row r="611" ht="13.5" customHeight="1">
      <c r="D611" s="58"/>
      <c r="E611" s="59"/>
    </row>
    <row r="612" ht="13.5" customHeight="1">
      <c r="D612" s="58"/>
      <c r="E612" s="59"/>
    </row>
    <row r="613" ht="13.5" customHeight="1">
      <c r="D613" s="58"/>
      <c r="E613" s="59"/>
    </row>
    <row r="614" ht="13.5" customHeight="1">
      <c r="D614" s="58"/>
      <c r="E614" s="59"/>
    </row>
    <row r="615" ht="13.5" customHeight="1">
      <c r="D615" s="58"/>
      <c r="E615" s="59"/>
    </row>
    <row r="616" ht="13.5" customHeight="1">
      <c r="D616" s="58"/>
      <c r="E616" s="59"/>
    </row>
    <row r="617" ht="13.5" customHeight="1">
      <c r="D617" s="58"/>
      <c r="E617" s="59"/>
    </row>
    <row r="618" ht="13.5" customHeight="1">
      <c r="D618" s="58"/>
      <c r="E618" s="59"/>
    </row>
    <row r="619" ht="13.5" customHeight="1">
      <c r="D619" s="58"/>
      <c r="E619" s="59"/>
    </row>
    <row r="620" ht="13.5" customHeight="1">
      <c r="D620" s="58"/>
      <c r="E620" s="59"/>
    </row>
    <row r="621" ht="13.5" customHeight="1">
      <c r="D621" s="58"/>
      <c r="E621" s="59"/>
    </row>
    <row r="622" ht="13.5" customHeight="1">
      <c r="D622" s="58"/>
      <c r="E622" s="59"/>
    </row>
    <row r="623" ht="13.5" customHeight="1">
      <c r="D623" s="58"/>
      <c r="E623" s="59"/>
    </row>
    <row r="624" ht="13.5" customHeight="1">
      <c r="D624" s="58"/>
      <c r="E624" s="59"/>
    </row>
    <row r="625" ht="13.5" customHeight="1">
      <c r="D625" s="58"/>
      <c r="E625" s="59"/>
    </row>
    <row r="626" ht="13.5" customHeight="1">
      <c r="D626" s="58"/>
      <c r="E626" s="59"/>
    </row>
    <row r="627" ht="13.5" customHeight="1">
      <c r="D627" s="58"/>
      <c r="E627" s="59"/>
    </row>
    <row r="628" ht="13.5" customHeight="1">
      <c r="D628" s="58"/>
      <c r="E628" s="59"/>
    </row>
    <row r="629" ht="13.5" customHeight="1">
      <c r="D629" s="58"/>
      <c r="E629" s="59"/>
    </row>
    <row r="630" ht="13.5" customHeight="1">
      <c r="D630" s="58"/>
      <c r="E630" s="59"/>
    </row>
    <row r="631" ht="13.5" customHeight="1">
      <c r="D631" s="58"/>
      <c r="E631" s="59"/>
    </row>
    <row r="632" ht="13.5" customHeight="1">
      <c r="D632" s="58"/>
      <c r="E632" s="59"/>
    </row>
    <row r="633" ht="13.5" customHeight="1">
      <c r="D633" s="58"/>
      <c r="E633" s="59"/>
    </row>
    <row r="634" ht="13.5" customHeight="1">
      <c r="D634" s="58"/>
      <c r="E634" s="59"/>
    </row>
    <row r="635" ht="13.5" customHeight="1">
      <c r="D635" s="58"/>
      <c r="E635" s="59"/>
    </row>
    <row r="636" ht="13.5" customHeight="1">
      <c r="D636" s="58"/>
      <c r="E636" s="59"/>
    </row>
    <row r="637" ht="13.5" customHeight="1">
      <c r="D637" s="58"/>
      <c r="E637" s="59"/>
    </row>
    <row r="638" ht="13.5" customHeight="1">
      <c r="D638" s="58"/>
      <c r="E638" s="59"/>
    </row>
    <row r="639" ht="13.5" customHeight="1">
      <c r="D639" s="58"/>
      <c r="E639" s="59"/>
    </row>
    <row r="640" ht="13.5" customHeight="1">
      <c r="D640" s="58"/>
      <c r="E640" s="59"/>
    </row>
    <row r="641" ht="13.5" customHeight="1">
      <c r="D641" s="58"/>
      <c r="E641" s="59"/>
    </row>
    <row r="642" ht="13.5" customHeight="1">
      <c r="D642" s="58"/>
      <c r="E642" s="59"/>
    </row>
    <row r="643" ht="13.5" customHeight="1">
      <c r="D643" s="58"/>
      <c r="E643" s="59"/>
    </row>
    <row r="644" ht="13.5" customHeight="1">
      <c r="D644" s="58"/>
      <c r="E644" s="59"/>
    </row>
    <row r="645" ht="13.5" customHeight="1">
      <c r="D645" s="58"/>
      <c r="E645" s="59"/>
    </row>
    <row r="646" ht="13.5" customHeight="1">
      <c r="D646" s="58"/>
      <c r="E646" s="59"/>
    </row>
    <row r="647" ht="13.5" customHeight="1">
      <c r="D647" s="58"/>
      <c r="E647" s="59"/>
    </row>
    <row r="648" ht="13.5" customHeight="1">
      <c r="D648" s="58"/>
      <c r="E648" s="59"/>
    </row>
    <row r="649" ht="13.5" customHeight="1">
      <c r="D649" s="58"/>
      <c r="E649" s="59"/>
    </row>
    <row r="650" ht="13.5" customHeight="1">
      <c r="D650" s="58"/>
      <c r="E650" s="59"/>
    </row>
    <row r="651" ht="13.5" customHeight="1">
      <c r="D651" s="58"/>
      <c r="E651" s="59"/>
    </row>
    <row r="652" ht="13.5" customHeight="1">
      <c r="D652" s="58"/>
      <c r="E652" s="59"/>
    </row>
    <row r="653" ht="13.5" customHeight="1">
      <c r="D653" s="58"/>
      <c r="E653" s="59"/>
    </row>
    <row r="654" ht="13.5" customHeight="1">
      <c r="D654" s="58"/>
      <c r="E654" s="59"/>
    </row>
    <row r="655" ht="13.5" customHeight="1">
      <c r="D655" s="58"/>
      <c r="E655" s="59"/>
    </row>
    <row r="656" ht="13.5" customHeight="1">
      <c r="D656" s="58"/>
      <c r="E656" s="59"/>
    </row>
    <row r="657" ht="13.5" customHeight="1">
      <c r="D657" s="58"/>
      <c r="E657" s="59"/>
    </row>
    <row r="658" ht="13.5" customHeight="1">
      <c r="D658" s="58"/>
      <c r="E658" s="59"/>
    </row>
    <row r="659" ht="13.5" customHeight="1">
      <c r="D659" s="58"/>
      <c r="E659" s="59"/>
    </row>
    <row r="660" ht="13.5" customHeight="1">
      <c r="D660" s="58"/>
      <c r="E660" s="59"/>
    </row>
    <row r="661" ht="13.5" customHeight="1">
      <c r="D661" s="58"/>
      <c r="E661" s="59"/>
    </row>
    <row r="662" ht="13.5" customHeight="1">
      <c r="D662" s="58"/>
      <c r="E662" s="59"/>
    </row>
    <row r="663" ht="13.5" customHeight="1">
      <c r="D663" s="58"/>
      <c r="E663" s="59"/>
    </row>
    <row r="664" ht="13.5" customHeight="1">
      <c r="D664" s="58"/>
      <c r="E664" s="59"/>
    </row>
    <row r="665" ht="13.5" customHeight="1">
      <c r="D665" s="58"/>
      <c r="E665" s="59"/>
    </row>
    <row r="666" ht="13.5" customHeight="1">
      <c r="D666" s="58"/>
      <c r="E666" s="59"/>
    </row>
    <row r="667" ht="13.5" customHeight="1">
      <c r="D667" s="58"/>
      <c r="E667" s="59"/>
    </row>
    <row r="668" ht="13.5" customHeight="1">
      <c r="D668" s="58"/>
      <c r="E668" s="59"/>
    </row>
    <row r="669" ht="13.5" customHeight="1">
      <c r="D669" s="58"/>
      <c r="E669" s="59"/>
    </row>
    <row r="670" ht="13.5" customHeight="1">
      <c r="D670" s="58"/>
      <c r="E670" s="59"/>
    </row>
    <row r="671" ht="13.5" customHeight="1">
      <c r="D671" s="58"/>
      <c r="E671" s="59"/>
    </row>
    <row r="672" ht="13.5" customHeight="1">
      <c r="D672" s="58"/>
      <c r="E672" s="59"/>
    </row>
    <row r="673" ht="13.5" customHeight="1">
      <c r="D673" s="58"/>
      <c r="E673" s="59"/>
    </row>
    <row r="674" ht="13.5" customHeight="1">
      <c r="D674" s="58"/>
      <c r="E674" s="59"/>
    </row>
    <row r="675" ht="13.5" customHeight="1">
      <c r="D675" s="58"/>
      <c r="E675" s="59"/>
    </row>
    <row r="676" ht="13.5" customHeight="1">
      <c r="D676" s="58"/>
      <c r="E676" s="59"/>
    </row>
    <row r="677" ht="13.5" customHeight="1">
      <c r="D677" s="58"/>
      <c r="E677" s="59"/>
    </row>
    <row r="678" ht="13.5" customHeight="1">
      <c r="D678" s="58"/>
      <c r="E678" s="59"/>
    </row>
    <row r="679" ht="13.5" customHeight="1">
      <c r="D679" s="58"/>
      <c r="E679" s="59"/>
    </row>
    <row r="680" ht="13.5" customHeight="1">
      <c r="D680" s="58"/>
      <c r="E680" s="59"/>
    </row>
    <row r="681" ht="13.5" customHeight="1">
      <c r="D681" s="58"/>
      <c r="E681" s="59"/>
    </row>
    <row r="682" ht="13.5" customHeight="1">
      <c r="D682" s="58"/>
      <c r="E682" s="59"/>
    </row>
    <row r="683" ht="13.5" customHeight="1">
      <c r="D683" s="58"/>
      <c r="E683" s="59"/>
    </row>
    <row r="684" ht="13.5" customHeight="1">
      <c r="D684" s="58"/>
      <c r="E684" s="59"/>
    </row>
    <row r="685" ht="13.5" customHeight="1">
      <c r="D685" s="58"/>
      <c r="E685" s="59"/>
    </row>
    <row r="686" ht="13.5" customHeight="1">
      <c r="D686" s="58"/>
      <c r="E686" s="59"/>
    </row>
    <row r="687" ht="13.5" customHeight="1">
      <c r="D687" s="58"/>
      <c r="E687" s="59"/>
    </row>
    <row r="688" ht="13.5" customHeight="1">
      <c r="D688" s="58"/>
      <c r="E688" s="59"/>
    </row>
    <row r="689" ht="13.5" customHeight="1">
      <c r="D689" s="58"/>
      <c r="E689" s="59"/>
    </row>
    <row r="690" ht="13.5" customHeight="1">
      <c r="D690" s="58"/>
      <c r="E690" s="59"/>
    </row>
    <row r="691" ht="13.5" customHeight="1">
      <c r="D691" s="58"/>
      <c r="E691" s="59"/>
    </row>
    <row r="692" ht="13.5" customHeight="1">
      <c r="D692" s="58"/>
      <c r="E692" s="59"/>
    </row>
    <row r="693" ht="13.5" customHeight="1">
      <c r="D693" s="58"/>
      <c r="E693" s="59"/>
    </row>
    <row r="694" ht="13.5" customHeight="1">
      <c r="D694" s="58"/>
      <c r="E694" s="59"/>
    </row>
    <row r="695" ht="13.5" customHeight="1">
      <c r="D695" s="58"/>
      <c r="E695" s="59"/>
    </row>
    <row r="696" ht="13.5" customHeight="1">
      <c r="D696" s="58"/>
      <c r="E696" s="59"/>
    </row>
    <row r="697" ht="13.5" customHeight="1">
      <c r="D697" s="58"/>
      <c r="E697" s="59"/>
    </row>
    <row r="698" ht="13.5" customHeight="1">
      <c r="D698" s="58"/>
      <c r="E698" s="59"/>
    </row>
    <row r="699" ht="13.5" customHeight="1">
      <c r="D699" s="58"/>
      <c r="E699" s="59"/>
    </row>
    <row r="700" ht="13.5" customHeight="1">
      <c r="D700" s="58"/>
      <c r="E700" s="59"/>
    </row>
    <row r="701" ht="13.5" customHeight="1">
      <c r="D701" s="58"/>
      <c r="E701" s="59"/>
    </row>
    <row r="702" ht="13.5" customHeight="1">
      <c r="D702" s="58"/>
      <c r="E702" s="59"/>
    </row>
    <row r="703" ht="13.5" customHeight="1">
      <c r="D703" s="58"/>
      <c r="E703" s="59"/>
    </row>
    <row r="704" ht="13.5" customHeight="1">
      <c r="D704" s="58"/>
      <c r="E704" s="59"/>
    </row>
    <row r="705" ht="13.5" customHeight="1">
      <c r="D705" s="58"/>
      <c r="E705" s="59"/>
    </row>
    <row r="706" ht="13.5" customHeight="1">
      <c r="D706" s="58"/>
      <c r="E706" s="59"/>
    </row>
    <row r="707" ht="13.5" customHeight="1">
      <c r="D707" s="58"/>
      <c r="E707" s="59"/>
    </row>
    <row r="708" ht="13.5" customHeight="1">
      <c r="D708" s="58"/>
      <c r="E708" s="59"/>
    </row>
    <row r="709" ht="13.5" customHeight="1">
      <c r="D709" s="58"/>
      <c r="E709" s="59"/>
    </row>
    <row r="710" ht="13.5" customHeight="1">
      <c r="D710" s="58"/>
      <c r="E710" s="59"/>
    </row>
    <row r="711" ht="13.5" customHeight="1">
      <c r="D711" s="58"/>
      <c r="E711" s="59"/>
    </row>
    <row r="712" ht="13.5" customHeight="1">
      <c r="D712" s="58"/>
      <c r="E712" s="59"/>
    </row>
    <row r="713" ht="13.5" customHeight="1">
      <c r="D713" s="58"/>
      <c r="E713" s="59"/>
    </row>
    <row r="714" ht="13.5" customHeight="1">
      <c r="D714" s="58"/>
      <c r="E714" s="59"/>
    </row>
    <row r="715" ht="13.5" customHeight="1">
      <c r="D715" s="58"/>
      <c r="E715" s="59"/>
    </row>
    <row r="716" ht="13.5" customHeight="1">
      <c r="D716" s="58"/>
      <c r="E716" s="59"/>
    </row>
    <row r="717" ht="13.5" customHeight="1">
      <c r="D717" s="58"/>
      <c r="E717" s="59"/>
    </row>
    <row r="718" ht="13.5" customHeight="1">
      <c r="D718" s="58"/>
      <c r="E718" s="59"/>
    </row>
    <row r="719" ht="13.5" customHeight="1">
      <c r="D719" s="58"/>
      <c r="E719" s="59"/>
    </row>
    <row r="720" ht="13.5" customHeight="1">
      <c r="D720" s="58"/>
      <c r="E720" s="59"/>
    </row>
    <row r="721" ht="13.5" customHeight="1">
      <c r="D721" s="58"/>
      <c r="E721" s="59"/>
    </row>
    <row r="722" ht="13.5" customHeight="1">
      <c r="D722" s="58"/>
      <c r="E722" s="59"/>
    </row>
    <row r="723" ht="13.5" customHeight="1">
      <c r="D723" s="58"/>
      <c r="E723" s="59"/>
    </row>
    <row r="724" ht="13.5" customHeight="1">
      <c r="D724" s="58"/>
      <c r="E724" s="59"/>
    </row>
    <row r="725" ht="13.5" customHeight="1">
      <c r="D725" s="58"/>
      <c r="E725" s="59"/>
    </row>
    <row r="726" ht="13.5" customHeight="1">
      <c r="D726" s="58"/>
      <c r="E726" s="59"/>
    </row>
    <row r="727" ht="13.5" customHeight="1">
      <c r="D727" s="58"/>
      <c r="E727" s="59"/>
    </row>
    <row r="728" ht="13.5" customHeight="1">
      <c r="D728" s="58"/>
      <c r="E728" s="59"/>
    </row>
    <row r="729" ht="13.5" customHeight="1">
      <c r="D729" s="58"/>
      <c r="E729" s="59"/>
    </row>
    <row r="730" ht="13.5" customHeight="1">
      <c r="D730" s="58"/>
      <c r="E730" s="59"/>
    </row>
    <row r="731" ht="13.5" customHeight="1">
      <c r="D731" s="58"/>
      <c r="E731" s="59"/>
    </row>
    <row r="732" ht="13.5" customHeight="1">
      <c r="D732" s="58"/>
      <c r="E732" s="59"/>
    </row>
    <row r="733" ht="13.5" customHeight="1">
      <c r="D733" s="58"/>
      <c r="E733" s="59"/>
    </row>
    <row r="734" ht="13.5" customHeight="1">
      <c r="D734" s="58"/>
      <c r="E734" s="59"/>
    </row>
    <row r="735" ht="13.5" customHeight="1">
      <c r="D735" s="58"/>
      <c r="E735" s="59"/>
    </row>
    <row r="736" ht="13.5" customHeight="1">
      <c r="D736" s="58"/>
      <c r="E736" s="59"/>
    </row>
    <row r="737" ht="13.5" customHeight="1">
      <c r="D737" s="58"/>
      <c r="E737" s="59"/>
    </row>
    <row r="738" ht="13.5" customHeight="1">
      <c r="D738" s="58"/>
      <c r="E738" s="59"/>
    </row>
    <row r="739" ht="13.5" customHeight="1">
      <c r="D739" s="58"/>
      <c r="E739" s="59"/>
    </row>
    <row r="740" ht="13.5" customHeight="1">
      <c r="D740" s="58"/>
      <c r="E740" s="59"/>
    </row>
    <row r="741" ht="13.5" customHeight="1">
      <c r="D741" s="58"/>
      <c r="E741" s="59"/>
    </row>
    <row r="742" ht="13.5" customHeight="1">
      <c r="D742" s="58"/>
      <c r="E742" s="59"/>
    </row>
    <row r="743" ht="13.5" customHeight="1">
      <c r="D743" s="58"/>
      <c r="E743" s="59"/>
    </row>
    <row r="744" ht="13.5" customHeight="1">
      <c r="D744" s="58"/>
      <c r="E744" s="59"/>
    </row>
    <row r="745" ht="13.5" customHeight="1">
      <c r="D745" s="58"/>
      <c r="E745" s="59"/>
    </row>
    <row r="746" ht="13.5" customHeight="1">
      <c r="D746" s="58"/>
      <c r="E746" s="59"/>
    </row>
    <row r="747" ht="13.5" customHeight="1">
      <c r="D747" s="58"/>
      <c r="E747" s="59"/>
    </row>
    <row r="748" ht="13.5" customHeight="1">
      <c r="D748" s="58"/>
      <c r="E748" s="59"/>
    </row>
    <row r="749" ht="13.5" customHeight="1">
      <c r="D749" s="58"/>
      <c r="E749" s="59"/>
    </row>
    <row r="750" ht="13.5" customHeight="1">
      <c r="D750" s="58"/>
      <c r="E750" s="59"/>
    </row>
    <row r="751" ht="13.5" customHeight="1">
      <c r="D751" s="58"/>
      <c r="E751" s="59"/>
    </row>
    <row r="752" ht="13.5" customHeight="1">
      <c r="D752" s="58"/>
      <c r="E752" s="59"/>
    </row>
    <row r="753" ht="13.5" customHeight="1">
      <c r="D753" s="58"/>
      <c r="E753" s="59"/>
    </row>
    <row r="754" ht="13.5" customHeight="1">
      <c r="D754" s="58"/>
      <c r="E754" s="59"/>
    </row>
    <row r="755" ht="13.5" customHeight="1">
      <c r="D755" s="58"/>
      <c r="E755" s="59"/>
    </row>
    <row r="756" ht="13.5" customHeight="1">
      <c r="D756" s="58"/>
      <c r="E756" s="59"/>
    </row>
    <row r="757" ht="13.5" customHeight="1">
      <c r="D757" s="58"/>
      <c r="E757" s="59"/>
    </row>
    <row r="758" ht="13.5" customHeight="1">
      <c r="D758" s="58"/>
      <c r="E758" s="59"/>
    </row>
    <row r="759" ht="13.5" customHeight="1">
      <c r="D759" s="58"/>
      <c r="E759" s="59"/>
    </row>
    <row r="760" ht="13.5" customHeight="1">
      <c r="D760" s="58"/>
      <c r="E760" s="59"/>
    </row>
    <row r="761" ht="13.5" customHeight="1">
      <c r="D761" s="58"/>
      <c r="E761" s="59"/>
    </row>
    <row r="762" ht="13.5" customHeight="1">
      <c r="D762" s="58"/>
      <c r="E762" s="59"/>
    </row>
    <row r="763" ht="13.5" customHeight="1">
      <c r="D763" s="58"/>
      <c r="E763" s="59"/>
    </row>
    <row r="764" ht="13.5" customHeight="1">
      <c r="D764" s="58"/>
      <c r="E764" s="59"/>
    </row>
    <row r="765" ht="13.5" customHeight="1">
      <c r="D765" s="58"/>
      <c r="E765" s="59"/>
    </row>
    <row r="766" ht="13.5" customHeight="1">
      <c r="D766" s="58"/>
      <c r="E766" s="59"/>
    </row>
    <row r="767" ht="13.5" customHeight="1">
      <c r="D767" s="58"/>
      <c r="E767" s="59"/>
    </row>
    <row r="768" ht="13.5" customHeight="1">
      <c r="D768" s="58"/>
      <c r="E768" s="59"/>
    </row>
    <row r="769" ht="13.5" customHeight="1">
      <c r="D769" s="58"/>
      <c r="E769" s="59"/>
    </row>
    <row r="770" ht="13.5" customHeight="1">
      <c r="D770" s="58"/>
      <c r="E770" s="59"/>
    </row>
    <row r="771" ht="13.5" customHeight="1">
      <c r="D771" s="58"/>
      <c r="E771" s="59"/>
    </row>
    <row r="772" ht="13.5" customHeight="1">
      <c r="D772" s="58"/>
      <c r="E772" s="59"/>
    </row>
    <row r="773" ht="13.5" customHeight="1">
      <c r="D773" s="58"/>
      <c r="E773" s="59"/>
    </row>
    <row r="774" ht="13.5" customHeight="1">
      <c r="D774" s="58"/>
      <c r="E774" s="59"/>
    </row>
    <row r="775" ht="13.5" customHeight="1">
      <c r="D775" s="58"/>
      <c r="E775" s="59"/>
    </row>
    <row r="776" ht="13.5" customHeight="1">
      <c r="D776" s="58"/>
      <c r="E776" s="59"/>
    </row>
    <row r="777" ht="13.5" customHeight="1">
      <c r="D777" s="58"/>
      <c r="E777" s="59"/>
    </row>
    <row r="778" ht="13.5" customHeight="1">
      <c r="D778" s="58"/>
      <c r="E778" s="59"/>
    </row>
    <row r="779" ht="13.5" customHeight="1">
      <c r="D779" s="58"/>
      <c r="E779" s="59"/>
    </row>
    <row r="780" ht="13.5" customHeight="1">
      <c r="D780" s="58"/>
      <c r="E780" s="59"/>
    </row>
    <row r="781" ht="13.5" customHeight="1">
      <c r="D781" s="58"/>
      <c r="E781" s="59"/>
    </row>
    <row r="782" ht="13.5" customHeight="1">
      <c r="D782" s="58"/>
      <c r="E782" s="59"/>
    </row>
    <row r="783" ht="13.5" customHeight="1">
      <c r="D783" s="58"/>
      <c r="E783" s="59"/>
    </row>
    <row r="784" ht="13.5" customHeight="1">
      <c r="D784" s="58"/>
      <c r="E784" s="59"/>
    </row>
    <row r="785" ht="13.5" customHeight="1">
      <c r="D785" s="58"/>
      <c r="E785" s="59"/>
    </row>
    <row r="786" ht="13.5" customHeight="1">
      <c r="D786" s="58"/>
      <c r="E786" s="59"/>
    </row>
    <row r="787" ht="13.5" customHeight="1">
      <c r="D787" s="58"/>
      <c r="E787" s="59"/>
    </row>
    <row r="788" ht="13.5" customHeight="1">
      <c r="D788" s="58"/>
      <c r="E788" s="59"/>
    </row>
    <row r="789" ht="13.5" customHeight="1">
      <c r="D789" s="58"/>
      <c r="E789" s="59"/>
    </row>
    <row r="790" ht="13.5" customHeight="1">
      <c r="D790" s="58"/>
      <c r="E790" s="59"/>
    </row>
    <row r="791" ht="13.5" customHeight="1">
      <c r="D791" s="58"/>
      <c r="E791" s="59"/>
    </row>
    <row r="792" ht="13.5" customHeight="1">
      <c r="D792" s="58"/>
      <c r="E792" s="59"/>
    </row>
    <row r="793" ht="13.5" customHeight="1">
      <c r="D793" s="58"/>
      <c r="E793" s="59"/>
    </row>
    <row r="794" ht="13.5" customHeight="1">
      <c r="D794" s="58"/>
      <c r="E794" s="59"/>
    </row>
    <row r="795" ht="13.5" customHeight="1">
      <c r="D795" s="58"/>
      <c r="E795" s="59"/>
    </row>
    <row r="796" ht="13.5" customHeight="1">
      <c r="D796" s="58"/>
      <c r="E796" s="59"/>
    </row>
    <row r="797" ht="13.5" customHeight="1">
      <c r="D797" s="58"/>
      <c r="E797" s="59"/>
    </row>
    <row r="798" ht="13.5" customHeight="1">
      <c r="D798" s="58"/>
      <c r="E798" s="59"/>
    </row>
    <row r="799" ht="13.5" customHeight="1">
      <c r="D799" s="58"/>
      <c r="E799" s="59"/>
    </row>
    <row r="800" ht="13.5" customHeight="1">
      <c r="D800" s="58"/>
      <c r="E800" s="59"/>
    </row>
    <row r="801" ht="13.5" customHeight="1">
      <c r="D801" s="58"/>
      <c r="E801" s="59"/>
    </row>
    <row r="802" ht="13.5" customHeight="1">
      <c r="D802" s="58"/>
      <c r="E802" s="59"/>
    </row>
    <row r="803" ht="13.5" customHeight="1">
      <c r="D803" s="58"/>
      <c r="E803" s="59"/>
    </row>
    <row r="804" ht="13.5" customHeight="1">
      <c r="D804" s="58"/>
      <c r="E804" s="59"/>
    </row>
    <row r="805" ht="13.5" customHeight="1">
      <c r="D805" s="58"/>
      <c r="E805" s="59"/>
    </row>
    <row r="806" ht="13.5" customHeight="1">
      <c r="D806" s="58"/>
      <c r="E806" s="59"/>
    </row>
    <row r="807" ht="13.5" customHeight="1">
      <c r="D807" s="58"/>
      <c r="E807" s="59"/>
    </row>
    <row r="808" ht="13.5" customHeight="1">
      <c r="D808" s="58"/>
      <c r="E808" s="59"/>
    </row>
    <row r="809" ht="13.5" customHeight="1">
      <c r="D809" s="58"/>
      <c r="E809" s="59"/>
    </row>
    <row r="810" ht="13.5" customHeight="1">
      <c r="D810" s="58"/>
      <c r="E810" s="59"/>
    </row>
    <row r="811" ht="13.5" customHeight="1">
      <c r="D811" s="58"/>
      <c r="E811" s="59"/>
    </row>
    <row r="812" ht="13.5" customHeight="1">
      <c r="D812" s="58"/>
      <c r="E812" s="59"/>
    </row>
    <row r="813" ht="13.5" customHeight="1">
      <c r="D813" s="58"/>
      <c r="E813" s="59"/>
    </row>
    <row r="814" ht="13.5" customHeight="1">
      <c r="D814" s="58"/>
      <c r="E814" s="59"/>
    </row>
    <row r="815" ht="13.5" customHeight="1">
      <c r="D815" s="58"/>
      <c r="E815" s="59"/>
    </row>
    <row r="816" ht="13.5" customHeight="1">
      <c r="D816" s="58"/>
      <c r="E816" s="59"/>
    </row>
    <row r="817" ht="13.5" customHeight="1">
      <c r="D817" s="58"/>
      <c r="E817" s="59"/>
    </row>
    <row r="818" ht="13.5" customHeight="1">
      <c r="D818" s="58"/>
      <c r="E818" s="59"/>
    </row>
    <row r="819" ht="13.5" customHeight="1">
      <c r="D819" s="58"/>
      <c r="E819" s="59"/>
    </row>
    <row r="820" ht="13.5" customHeight="1">
      <c r="D820" s="58"/>
      <c r="E820" s="59"/>
    </row>
    <row r="821" ht="13.5" customHeight="1">
      <c r="D821" s="58"/>
      <c r="E821" s="59"/>
    </row>
    <row r="822" ht="13.5" customHeight="1">
      <c r="D822" s="58"/>
      <c r="E822" s="59"/>
    </row>
    <row r="823" ht="13.5" customHeight="1">
      <c r="D823" s="58"/>
      <c r="E823" s="59"/>
    </row>
    <row r="824" ht="13.5" customHeight="1">
      <c r="D824" s="58"/>
      <c r="E824" s="59"/>
    </row>
    <row r="825" ht="13.5" customHeight="1">
      <c r="D825" s="58"/>
      <c r="E825" s="59"/>
    </row>
    <row r="826" ht="13.5" customHeight="1">
      <c r="D826" s="58"/>
      <c r="E826" s="59"/>
    </row>
    <row r="827" ht="13.5" customHeight="1">
      <c r="D827" s="58"/>
      <c r="E827" s="59"/>
    </row>
    <row r="828" ht="13.5" customHeight="1">
      <c r="D828" s="58"/>
      <c r="E828" s="59"/>
    </row>
    <row r="829" ht="13.5" customHeight="1">
      <c r="D829" s="58"/>
      <c r="E829" s="59"/>
    </row>
    <row r="830" ht="13.5" customHeight="1">
      <c r="D830" s="58"/>
      <c r="E830" s="59"/>
    </row>
    <row r="831" ht="13.5" customHeight="1">
      <c r="D831" s="58"/>
      <c r="E831" s="59"/>
    </row>
    <row r="832" ht="13.5" customHeight="1">
      <c r="D832" s="58"/>
      <c r="E832" s="59"/>
    </row>
    <row r="833" ht="13.5" customHeight="1">
      <c r="D833" s="58"/>
      <c r="E833" s="59"/>
    </row>
    <row r="834" ht="13.5" customHeight="1">
      <c r="D834" s="58"/>
      <c r="E834" s="59"/>
    </row>
    <row r="835" ht="13.5" customHeight="1">
      <c r="D835" s="58"/>
      <c r="E835" s="59"/>
    </row>
    <row r="836" ht="13.5" customHeight="1">
      <c r="D836" s="58"/>
      <c r="E836" s="59"/>
    </row>
    <row r="837" ht="13.5" customHeight="1">
      <c r="D837" s="58"/>
      <c r="E837" s="59"/>
    </row>
    <row r="838" ht="13.5" customHeight="1">
      <c r="D838" s="58"/>
      <c r="E838" s="59"/>
    </row>
    <row r="839" ht="13.5" customHeight="1">
      <c r="D839" s="58"/>
      <c r="E839" s="59"/>
    </row>
    <row r="840" ht="13.5" customHeight="1">
      <c r="D840" s="58"/>
      <c r="E840" s="59"/>
    </row>
    <row r="841" ht="13.5" customHeight="1">
      <c r="D841" s="58"/>
      <c r="E841" s="59"/>
    </row>
    <row r="842" ht="13.5" customHeight="1">
      <c r="D842" s="58"/>
      <c r="E842" s="59"/>
    </row>
    <row r="843" ht="13.5" customHeight="1">
      <c r="D843" s="58"/>
      <c r="E843" s="59"/>
    </row>
    <row r="844" ht="13.5" customHeight="1">
      <c r="D844" s="58"/>
      <c r="E844" s="59"/>
    </row>
    <row r="845" ht="13.5" customHeight="1">
      <c r="D845" s="58"/>
      <c r="E845" s="59"/>
    </row>
    <row r="846" ht="13.5" customHeight="1">
      <c r="D846" s="58"/>
      <c r="E846" s="59"/>
    </row>
    <row r="847" ht="13.5" customHeight="1">
      <c r="D847" s="58"/>
      <c r="E847" s="59"/>
    </row>
    <row r="848" ht="13.5" customHeight="1">
      <c r="D848" s="58"/>
      <c r="E848" s="59"/>
    </row>
    <row r="849" ht="13.5" customHeight="1">
      <c r="D849" s="58"/>
      <c r="E849" s="59"/>
    </row>
    <row r="850" ht="13.5" customHeight="1">
      <c r="D850" s="58"/>
      <c r="E850" s="59"/>
    </row>
    <row r="851" ht="13.5" customHeight="1">
      <c r="D851" s="58"/>
      <c r="E851" s="59"/>
    </row>
    <row r="852" ht="13.5" customHeight="1">
      <c r="D852" s="58"/>
      <c r="E852" s="59"/>
    </row>
    <row r="853" ht="13.5" customHeight="1">
      <c r="D853" s="58"/>
      <c r="E853" s="59"/>
    </row>
    <row r="854" ht="13.5" customHeight="1">
      <c r="D854" s="58"/>
      <c r="E854" s="59"/>
    </row>
    <row r="855" ht="13.5" customHeight="1">
      <c r="D855" s="58"/>
      <c r="E855" s="59"/>
    </row>
    <row r="856" ht="13.5" customHeight="1">
      <c r="D856" s="58"/>
      <c r="E856" s="59"/>
    </row>
    <row r="857" ht="13.5" customHeight="1">
      <c r="D857" s="58"/>
      <c r="E857" s="59"/>
    </row>
    <row r="858" ht="13.5" customHeight="1">
      <c r="D858" s="58"/>
      <c r="E858" s="59"/>
    </row>
    <row r="859" ht="13.5" customHeight="1">
      <c r="D859" s="58"/>
      <c r="E859" s="59"/>
    </row>
    <row r="860" ht="13.5" customHeight="1">
      <c r="D860" s="58"/>
      <c r="E860" s="59"/>
    </row>
    <row r="861" ht="13.5" customHeight="1">
      <c r="D861" s="58"/>
      <c r="E861" s="59"/>
    </row>
    <row r="862" ht="13.5" customHeight="1">
      <c r="D862" s="58"/>
      <c r="E862" s="59"/>
    </row>
    <row r="863" ht="13.5" customHeight="1">
      <c r="D863" s="58"/>
      <c r="E863" s="59"/>
    </row>
    <row r="864" ht="13.5" customHeight="1">
      <c r="D864" s="58"/>
      <c r="E864" s="59"/>
    </row>
    <row r="865" ht="13.5" customHeight="1">
      <c r="D865" s="58"/>
      <c r="E865" s="59"/>
    </row>
    <row r="866" ht="13.5" customHeight="1">
      <c r="D866" s="58"/>
      <c r="E866" s="59"/>
    </row>
    <row r="867" ht="13.5" customHeight="1">
      <c r="D867" s="58"/>
      <c r="E867" s="59"/>
    </row>
    <row r="868" ht="13.5" customHeight="1">
      <c r="D868" s="58"/>
      <c r="E868" s="59"/>
    </row>
    <row r="869" ht="13.5" customHeight="1">
      <c r="D869" s="58"/>
      <c r="E869" s="59"/>
    </row>
    <row r="870" ht="13.5" customHeight="1">
      <c r="D870" s="58"/>
      <c r="E870" s="59"/>
    </row>
    <row r="871" ht="13.5" customHeight="1">
      <c r="D871" s="58"/>
      <c r="E871" s="59"/>
    </row>
    <row r="872" ht="13.5" customHeight="1">
      <c r="D872" s="58"/>
      <c r="E872" s="59"/>
    </row>
    <row r="873" ht="13.5" customHeight="1">
      <c r="D873" s="58"/>
      <c r="E873" s="59"/>
    </row>
    <row r="874" ht="13.5" customHeight="1">
      <c r="D874" s="58"/>
      <c r="E874" s="59"/>
    </row>
    <row r="875" ht="13.5" customHeight="1">
      <c r="D875" s="58"/>
      <c r="E875" s="59"/>
    </row>
    <row r="876" ht="13.5" customHeight="1">
      <c r="D876" s="58"/>
      <c r="E876" s="59"/>
    </row>
    <row r="877" ht="13.5" customHeight="1">
      <c r="D877" s="58"/>
      <c r="E877" s="59"/>
    </row>
    <row r="878" ht="13.5" customHeight="1">
      <c r="D878" s="58"/>
      <c r="E878" s="59"/>
    </row>
    <row r="879" ht="13.5" customHeight="1">
      <c r="D879" s="58"/>
      <c r="E879" s="59"/>
    </row>
    <row r="880" ht="13.5" customHeight="1">
      <c r="D880" s="58"/>
      <c r="E880" s="59"/>
    </row>
    <row r="881" ht="13.5" customHeight="1">
      <c r="D881" s="58"/>
      <c r="E881" s="59"/>
    </row>
    <row r="882" ht="13.5" customHeight="1">
      <c r="D882" s="58"/>
      <c r="E882" s="59"/>
    </row>
    <row r="883" ht="13.5" customHeight="1">
      <c r="D883" s="58"/>
      <c r="E883" s="59"/>
    </row>
    <row r="884" ht="13.5" customHeight="1">
      <c r="D884" s="58"/>
      <c r="E884" s="59"/>
    </row>
    <row r="885" ht="13.5" customHeight="1">
      <c r="D885" s="58"/>
      <c r="E885" s="59"/>
    </row>
    <row r="886" ht="13.5" customHeight="1">
      <c r="D886" s="58"/>
      <c r="E886" s="59"/>
    </row>
    <row r="887" ht="13.5" customHeight="1">
      <c r="D887" s="58"/>
      <c r="E887" s="59"/>
    </row>
    <row r="888" ht="13.5" customHeight="1">
      <c r="D888" s="58"/>
      <c r="E888" s="59"/>
    </row>
    <row r="889" ht="13.5" customHeight="1">
      <c r="D889" s="58"/>
      <c r="E889" s="59"/>
    </row>
    <row r="890" ht="13.5" customHeight="1">
      <c r="D890" s="58"/>
      <c r="E890" s="59"/>
    </row>
    <row r="891" ht="13.5" customHeight="1">
      <c r="D891" s="58"/>
      <c r="E891" s="59"/>
    </row>
    <row r="892" ht="13.5" customHeight="1">
      <c r="D892" s="58"/>
      <c r="E892" s="59"/>
    </row>
    <row r="893" ht="13.5" customHeight="1">
      <c r="D893" s="58"/>
      <c r="E893" s="59"/>
    </row>
    <row r="894" ht="13.5" customHeight="1">
      <c r="D894" s="58"/>
      <c r="E894" s="59"/>
    </row>
    <row r="895" ht="13.5" customHeight="1">
      <c r="D895" s="58"/>
      <c r="E895" s="59"/>
    </row>
    <row r="896" ht="13.5" customHeight="1">
      <c r="D896" s="58"/>
      <c r="E896" s="59"/>
    </row>
    <row r="897" ht="13.5" customHeight="1">
      <c r="D897" s="58"/>
      <c r="E897" s="59"/>
    </row>
    <row r="898" ht="13.5" customHeight="1">
      <c r="D898" s="58"/>
      <c r="E898" s="59"/>
    </row>
    <row r="899" ht="13.5" customHeight="1">
      <c r="D899" s="58"/>
      <c r="E899" s="59"/>
    </row>
    <row r="900" ht="13.5" customHeight="1">
      <c r="D900" s="58"/>
      <c r="E900" s="59"/>
    </row>
    <row r="901" ht="13.5" customHeight="1">
      <c r="D901" s="58"/>
      <c r="E901" s="59"/>
    </row>
    <row r="902" ht="13.5" customHeight="1">
      <c r="D902" s="58"/>
      <c r="E902" s="59"/>
    </row>
    <row r="903" ht="13.5" customHeight="1">
      <c r="D903" s="58"/>
      <c r="E903" s="59"/>
    </row>
    <row r="904" ht="13.5" customHeight="1">
      <c r="D904" s="58"/>
      <c r="E904" s="59"/>
    </row>
    <row r="905" ht="13.5" customHeight="1">
      <c r="D905" s="58"/>
      <c r="E905" s="59"/>
    </row>
    <row r="906" ht="13.5" customHeight="1">
      <c r="D906" s="58"/>
      <c r="E906" s="59"/>
    </row>
    <row r="907" ht="13.5" customHeight="1">
      <c r="D907" s="58"/>
      <c r="E907" s="59"/>
    </row>
    <row r="908" ht="13.5" customHeight="1">
      <c r="D908" s="58"/>
      <c r="E908" s="59"/>
    </row>
    <row r="909" ht="13.5" customHeight="1">
      <c r="D909" s="58"/>
      <c r="E909" s="59"/>
    </row>
    <row r="910" ht="13.5" customHeight="1">
      <c r="D910" s="58"/>
      <c r="E910" s="59"/>
    </row>
    <row r="911" ht="13.5" customHeight="1">
      <c r="D911" s="58"/>
      <c r="E911" s="59"/>
    </row>
    <row r="912" ht="13.5" customHeight="1">
      <c r="D912" s="58"/>
      <c r="E912" s="59"/>
    </row>
    <row r="913" ht="13.5" customHeight="1">
      <c r="D913" s="58"/>
      <c r="E913" s="59"/>
    </row>
    <row r="914" ht="13.5" customHeight="1">
      <c r="D914" s="58"/>
      <c r="E914" s="59"/>
    </row>
    <row r="915" ht="13.5" customHeight="1">
      <c r="D915" s="58"/>
      <c r="E915" s="59"/>
    </row>
    <row r="916" ht="13.5" customHeight="1">
      <c r="D916" s="58"/>
      <c r="E916" s="59"/>
    </row>
    <row r="917" ht="13.5" customHeight="1">
      <c r="D917" s="58"/>
      <c r="E917" s="59"/>
    </row>
    <row r="918" ht="13.5" customHeight="1">
      <c r="D918" s="58"/>
      <c r="E918" s="59"/>
    </row>
    <row r="919" ht="13.5" customHeight="1">
      <c r="D919" s="58"/>
      <c r="E919" s="59"/>
    </row>
    <row r="920" ht="13.5" customHeight="1">
      <c r="D920" s="58"/>
      <c r="E920" s="59"/>
    </row>
    <row r="921" ht="13.5" customHeight="1">
      <c r="D921" s="58"/>
      <c r="E921" s="59"/>
    </row>
    <row r="922" ht="13.5" customHeight="1">
      <c r="D922" s="58"/>
      <c r="E922" s="59"/>
    </row>
    <row r="923" ht="13.5" customHeight="1">
      <c r="D923" s="58"/>
      <c r="E923" s="59"/>
    </row>
    <row r="924" ht="13.5" customHeight="1">
      <c r="D924" s="58"/>
      <c r="E924" s="59"/>
    </row>
    <row r="925" ht="13.5" customHeight="1">
      <c r="D925" s="58"/>
      <c r="E925" s="59"/>
    </row>
    <row r="926" ht="13.5" customHeight="1">
      <c r="D926" s="58"/>
      <c r="E926" s="59"/>
    </row>
    <row r="927" ht="13.5" customHeight="1">
      <c r="D927" s="58"/>
      <c r="E927" s="59"/>
    </row>
    <row r="928" ht="13.5" customHeight="1">
      <c r="D928" s="58"/>
      <c r="E928" s="59"/>
    </row>
    <row r="929" ht="13.5" customHeight="1">
      <c r="D929" s="58"/>
      <c r="E929" s="59"/>
    </row>
    <row r="930" ht="13.5" customHeight="1">
      <c r="D930" s="58"/>
      <c r="E930" s="59"/>
    </row>
    <row r="931" ht="13.5" customHeight="1">
      <c r="D931" s="58"/>
      <c r="E931" s="59"/>
    </row>
    <row r="932" ht="13.5" customHeight="1">
      <c r="D932" s="58"/>
      <c r="E932" s="59"/>
    </row>
    <row r="933" ht="13.5" customHeight="1">
      <c r="D933" s="58"/>
      <c r="E933" s="59"/>
    </row>
    <row r="934" ht="13.5" customHeight="1">
      <c r="D934" s="58"/>
      <c r="E934" s="59"/>
    </row>
    <row r="935" ht="13.5" customHeight="1">
      <c r="D935" s="58"/>
      <c r="E935" s="59"/>
    </row>
    <row r="936" ht="13.5" customHeight="1">
      <c r="D936" s="58"/>
      <c r="E936" s="59"/>
    </row>
    <row r="937" ht="13.5" customHeight="1">
      <c r="D937" s="58"/>
      <c r="E937" s="59"/>
    </row>
    <row r="938" ht="13.5" customHeight="1">
      <c r="D938" s="58"/>
      <c r="E938" s="59"/>
    </row>
    <row r="939" ht="13.5" customHeight="1">
      <c r="D939" s="58"/>
      <c r="E939" s="59"/>
    </row>
    <row r="940" ht="13.5" customHeight="1">
      <c r="D940" s="58"/>
      <c r="E940" s="59"/>
    </row>
    <row r="941" ht="13.5" customHeight="1">
      <c r="D941" s="58"/>
      <c r="E941" s="59"/>
    </row>
    <row r="942" ht="13.5" customHeight="1">
      <c r="D942" s="58"/>
      <c r="E942" s="59"/>
    </row>
    <row r="943" ht="13.5" customHeight="1">
      <c r="D943" s="58"/>
      <c r="E943" s="59"/>
    </row>
    <row r="944" ht="13.5" customHeight="1">
      <c r="D944" s="58"/>
      <c r="E944" s="59"/>
    </row>
    <row r="945" ht="13.5" customHeight="1">
      <c r="D945" s="58"/>
      <c r="E945" s="59"/>
    </row>
    <row r="946" ht="13.5" customHeight="1">
      <c r="D946" s="58"/>
      <c r="E946" s="59"/>
    </row>
    <row r="947" ht="13.5" customHeight="1">
      <c r="D947" s="58"/>
      <c r="E947" s="59"/>
    </row>
    <row r="948" ht="13.5" customHeight="1">
      <c r="D948" s="58"/>
      <c r="E948" s="59"/>
    </row>
    <row r="949" ht="13.5" customHeight="1">
      <c r="D949" s="58"/>
      <c r="E949" s="59"/>
    </row>
    <row r="950" ht="13.5" customHeight="1">
      <c r="D950" s="58"/>
      <c r="E950" s="59"/>
    </row>
    <row r="951" ht="13.5" customHeight="1">
      <c r="D951" s="58"/>
      <c r="E951" s="59"/>
    </row>
    <row r="952" ht="13.5" customHeight="1">
      <c r="D952" s="58"/>
      <c r="E952" s="59"/>
    </row>
    <row r="953" ht="13.5" customHeight="1">
      <c r="D953" s="58"/>
      <c r="E953" s="59"/>
    </row>
    <row r="954" ht="13.5" customHeight="1">
      <c r="D954" s="58"/>
      <c r="E954" s="59"/>
    </row>
    <row r="955" ht="13.5" customHeight="1">
      <c r="D955" s="58"/>
      <c r="E955" s="59"/>
    </row>
    <row r="956" ht="13.5" customHeight="1">
      <c r="D956" s="58"/>
      <c r="E956" s="59"/>
    </row>
    <row r="957" ht="13.5" customHeight="1">
      <c r="D957" s="58"/>
      <c r="E957" s="59"/>
    </row>
    <row r="958" ht="13.5" customHeight="1">
      <c r="D958" s="58"/>
      <c r="E958" s="59"/>
    </row>
    <row r="959" ht="13.5" customHeight="1">
      <c r="D959" s="58"/>
      <c r="E959" s="59"/>
    </row>
    <row r="960" ht="13.5" customHeight="1">
      <c r="D960" s="58"/>
      <c r="E960" s="59"/>
    </row>
    <row r="961" ht="13.5" customHeight="1">
      <c r="D961" s="58"/>
      <c r="E961" s="59"/>
    </row>
    <row r="962" ht="13.5" customHeight="1">
      <c r="D962" s="58"/>
      <c r="E962" s="59"/>
    </row>
    <row r="963" ht="13.5" customHeight="1">
      <c r="D963" s="58"/>
      <c r="E963" s="59"/>
    </row>
    <row r="964" ht="13.5" customHeight="1">
      <c r="D964" s="58"/>
      <c r="E964" s="59"/>
    </row>
    <row r="965" ht="13.5" customHeight="1">
      <c r="D965" s="58"/>
      <c r="E965" s="59"/>
    </row>
    <row r="966" ht="13.5" customHeight="1">
      <c r="D966" s="58"/>
      <c r="E966" s="59"/>
    </row>
    <row r="967" ht="13.5" customHeight="1">
      <c r="D967" s="58"/>
      <c r="E967" s="59"/>
    </row>
    <row r="968" ht="13.5" customHeight="1">
      <c r="D968" s="58"/>
      <c r="E968" s="59"/>
    </row>
    <row r="969" ht="13.5" customHeight="1">
      <c r="D969" s="58"/>
      <c r="E969" s="59"/>
    </row>
    <row r="970" ht="13.5" customHeight="1">
      <c r="D970" s="58"/>
      <c r="E970" s="59"/>
    </row>
    <row r="971" ht="13.5" customHeight="1">
      <c r="D971" s="58"/>
      <c r="E971" s="59"/>
    </row>
    <row r="972" ht="13.5" customHeight="1">
      <c r="D972" s="58"/>
      <c r="E972" s="59"/>
    </row>
    <row r="973" ht="13.5" customHeight="1">
      <c r="D973" s="58"/>
      <c r="E973" s="59"/>
    </row>
    <row r="974" ht="13.5" customHeight="1">
      <c r="D974" s="58"/>
      <c r="E974" s="59"/>
    </row>
    <row r="975" ht="13.5" customHeight="1">
      <c r="D975" s="58"/>
      <c r="E975" s="59"/>
    </row>
    <row r="976" ht="13.5" customHeight="1">
      <c r="D976" s="58"/>
      <c r="E976" s="59"/>
    </row>
    <row r="977" ht="13.5" customHeight="1">
      <c r="D977" s="58"/>
      <c r="E977" s="59"/>
    </row>
    <row r="978" ht="13.5" customHeight="1">
      <c r="D978" s="58"/>
      <c r="E978" s="59"/>
    </row>
    <row r="979" ht="13.5" customHeight="1">
      <c r="D979" s="58"/>
      <c r="E979" s="59"/>
    </row>
    <row r="980" ht="13.5" customHeight="1">
      <c r="D980" s="58"/>
      <c r="E980" s="59"/>
    </row>
    <row r="981" ht="13.5" customHeight="1">
      <c r="D981" s="58"/>
      <c r="E981" s="59"/>
    </row>
    <row r="982" ht="13.5" customHeight="1">
      <c r="D982" s="58"/>
      <c r="E982" s="59"/>
    </row>
    <row r="983" ht="13.5" customHeight="1">
      <c r="D983" s="58"/>
      <c r="E983" s="59"/>
    </row>
    <row r="984" ht="13.5" customHeight="1">
      <c r="D984" s="58"/>
      <c r="E984" s="59"/>
    </row>
    <row r="985" ht="13.5" customHeight="1">
      <c r="D985" s="58"/>
      <c r="E985" s="59"/>
    </row>
    <row r="986" ht="13.5" customHeight="1">
      <c r="D986" s="58"/>
      <c r="E986" s="59"/>
    </row>
    <row r="987" ht="13.5" customHeight="1">
      <c r="D987" s="58"/>
      <c r="E987" s="59"/>
    </row>
    <row r="988" ht="13.5" customHeight="1">
      <c r="D988" s="58"/>
      <c r="E988" s="59"/>
    </row>
    <row r="989" ht="13.5" customHeight="1">
      <c r="D989" s="58"/>
      <c r="E989" s="59"/>
    </row>
    <row r="990" ht="13.5" customHeight="1">
      <c r="D990" s="58"/>
      <c r="E990" s="59"/>
    </row>
    <row r="991" ht="13.5" customHeight="1">
      <c r="D991" s="58"/>
      <c r="E991" s="59"/>
    </row>
    <row r="992" ht="13.5" customHeight="1">
      <c r="D992" s="58"/>
      <c r="E992" s="59"/>
    </row>
    <row r="993" ht="13.5" customHeight="1">
      <c r="D993" s="58"/>
      <c r="E993" s="59"/>
    </row>
    <row r="994" ht="13.5" customHeight="1">
      <c r="D994" s="58"/>
      <c r="E994" s="59"/>
    </row>
    <row r="995" ht="13.5" customHeight="1">
      <c r="D995" s="58"/>
      <c r="E995" s="59"/>
    </row>
    <row r="996" ht="13.5" customHeight="1">
      <c r="D996" s="58"/>
      <c r="E996" s="59"/>
    </row>
    <row r="997" ht="13.5" customHeight="1">
      <c r="D997" s="58"/>
      <c r="E997" s="59"/>
    </row>
    <row r="998" ht="13.5" customHeight="1">
      <c r="D998" s="58"/>
      <c r="E998" s="59"/>
    </row>
    <row r="999" ht="13.5" customHeight="1">
      <c r="D999" s="58"/>
      <c r="E999" s="59"/>
    </row>
    <row r="1000" ht="13.5" customHeight="1">
      <c r="D1000" s="58"/>
      <c r="E1000" s="59"/>
    </row>
  </sheetData>
  <conditionalFormatting sqref="AC6:AC520 AC524:AC525 AC533:AC595 AC599:AC600">
    <cfRule type="colorScale" priority="1">
      <colorScale>
        <cfvo type="min"/>
        <cfvo type="percentile" val="50"/>
        <cfvo type="max"/>
        <color rgb="FFF8696B"/>
        <color rgb="FFFFEB84"/>
        <color rgb="FF63BE7B"/>
      </colorScale>
    </cfRule>
  </conditionalFormatting>
  <dataValidations>
    <dataValidation type="list" allowBlank="1" sqref="T6:T315 T317:T361 AD521:AD523 AD591:AD593 AD596:AD598 T363:T600 AJ591:AJ600">
      <formula1>"0,1,2,3,4,5"</formula1>
    </dataValidation>
    <dataValidation type="custom" allowBlank="1" showDropDown="1" sqref="M6:M600">
      <formula1>AND(ISNUMBER(M6),(NOT(OR(NOT(ISERROR(DATEVALUE(M6))), AND(ISNUMBER(M6), LEFT(CELL("format", M6))="D")))))</formula1>
    </dataValidation>
    <dataValidation type="list" allowBlank="1" sqref="H6:H375 R521:R523 R591:R593 R596:R598 H377:H600 X591:X600">
      <formula1>"Cấp tỉnh,Cấp xã,Liên thông nhiều cấp,Khác"</formula1>
    </dataValidation>
    <dataValidation allowBlank="1" showDropDown="1" sqref="E6:E600"/>
  </dataValidations>
  <hyperlinks>
    <hyperlink r:id="rId1" ref="E74"/>
    <hyperlink r:id="rId2" ref="E75"/>
    <hyperlink r:id="rId3" ref="J81"/>
    <hyperlink r:id="rId4" ref="J99"/>
    <hyperlink r:id="rId5" ref="J100"/>
    <hyperlink r:id="rId6" ref="J105"/>
    <hyperlink r:id="rId7" ref="J106"/>
    <hyperlink r:id="rId8" ref="J107"/>
    <hyperlink r:id="rId9" ref="J108"/>
    <hyperlink r:id="rId10" ref="J109"/>
    <hyperlink r:id="rId11" ref="J110"/>
    <hyperlink r:id="rId12" ref="J111"/>
    <hyperlink r:id="rId13" ref="J112"/>
    <hyperlink r:id="rId14" ref="J113"/>
    <hyperlink r:id="rId15" ref="J114"/>
    <hyperlink r:id="rId16" ref="J116"/>
    <hyperlink r:id="rId17" ref="J118"/>
    <hyperlink r:id="rId18" ref="J119"/>
    <hyperlink r:id="rId19" ref="J120"/>
    <hyperlink r:id="rId20" ref="J121"/>
    <hyperlink r:id="rId21" ref="J122"/>
    <hyperlink r:id="rId22" ref="J123"/>
    <hyperlink r:id="rId23" ref="J124"/>
    <hyperlink r:id="rId24" ref="J126"/>
    <hyperlink r:id="rId25" ref="J128"/>
    <hyperlink r:id="rId26" ref="J129"/>
    <hyperlink r:id="rId27" ref="J130"/>
    <hyperlink r:id="rId28" ref="J131"/>
    <hyperlink r:id="rId29" ref="J132"/>
    <hyperlink r:id="rId30" ref="J133"/>
    <hyperlink r:id="rId31" ref="J134"/>
    <hyperlink r:id="rId32" ref="J135"/>
    <hyperlink r:id="rId33" ref="J136"/>
    <hyperlink r:id="rId34" ref="J137"/>
    <hyperlink r:id="rId35" ref="J138"/>
    <hyperlink r:id="rId36" ref="J139"/>
    <hyperlink r:id="rId37" ref="J140"/>
    <hyperlink r:id="rId38" ref="J141"/>
    <hyperlink r:id="rId39" ref="J142"/>
    <hyperlink r:id="rId40" ref="J143"/>
    <hyperlink r:id="rId41" ref="J144"/>
    <hyperlink r:id="rId42" ref="J145"/>
    <hyperlink r:id="rId43" ref="J146"/>
    <hyperlink r:id="rId44" ref="J147"/>
    <hyperlink r:id="rId45" ref="J148"/>
    <hyperlink r:id="rId46" ref="J151"/>
    <hyperlink r:id="rId47" ref="J152"/>
    <hyperlink r:id="rId48" ref="J153"/>
    <hyperlink r:id="rId49" ref="J154"/>
    <hyperlink r:id="rId50" ref="J155"/>
    <hyperlink r:id="rId51" ref="J156"/>
    <hyperlink r:id="rId52" ref="J157"/>
    <hyperlink r:id="rId53" ref="J158"/>
    <hyperlink r:id="rId54" ref="J159"/>
    <hyperlink r:id="rId55" ref="J160"/>
    <hyperlink r:id="rId56" ref="J161"/>
    <hyperlink r:id="rId57" ref="J162"/>
    <hyperlink r:id="rId58" ref="J163"/>
    <hyperlink r:id="rId59" ref="J164"/>
    <hyperlink r:id="rId60" ref="J165"/>
    <hyperlink r:id="rId61" ref="J166"/>
    <hyperlink r:id="rId62" ref="J167"/>
    <hyperlink r:id="rId63" ref="J168"/>
    <hyperlink r:id="rId64" ref="J169"/>
    <hyperlink r:id="rId65" ref="J170"/>
    <hyperlink r:id="rId66" ref="J171"/>
    <hyperlink r:id="rId67" ref="J172"/>
    <hyperlink r:id="rId68" ref="J173"/>
    <hyperlink r:id="rId69" ref="J174"/>
    <hyperlink r:id="rId70" ref="J175"/>
    <hyperlink r:id="rId71" ref="J176"/>
    <hyperlink r:id="rId72" ref="J177"/>
    <hyperlink r:id="rId73" ref="J178"/>
    <hyperlink r:id="rId74" ref="J179"/>
    <hyperlink r:id="rId75" ref="J180"/>
    <hyperlink r:id="rId76" ref="J181"/>
    <hyperlink r:id="rId77" ref="J182"/>
    <hyperlink r:id="rId78" ref="J183"/>
    <hyperlink r:id="rId79" ref="J184"/>
    <hyperlink r:id="rId80" ref="J185"/>
    <hyperlink r:id="rId81" ref="J186"/>
    <hyperlink r:id="rId82" ref="J187"/>
    <hyperlink r:id="rId83" ref="J188"/>
    <hyperlink r:id="rId84" ref="J189"/>
    <hyperlink r:id="rId85" ref="J190"/>
    <hyperlink r:id="rId86" ref="J191"/>
    <hyperlink r:id="rId87" ref="J192"/>
    <hyperlink r:id="rId88" ref="J193"/>
    <hyperlink r:id="rId89" ref="J194"/>
    <hyperlink r:id="rId90" ref="J196"/>
    <hyperlink r:id="rId91" ref="J197"/>
    <hyperlink r:id="rId92" ref="J198"/>
    <hyperlink r:id="rId93" ref="J199"/>
    <hyperlink r:id="rId94" ref="J200"/>
    <hyperlink r:id="rId95" ref="J201"/>
    <hyperlink r:id="rId96" ref="J202"/>
    <hyperlink r:id="rId97" ref="J203"/>
    <hyperlink r:id="rId98" ref="J204"/>
    <hyperlink r:id="rId99" ref="J205"/>
    <hyperlink r:id="rId100" ref="J211"/>
    <hyperlink r:id="rId101" ref="J212"/>
    <hyperlink r:id="rId102" ref="J213"/>
    <hyperlink r:id="rId103" ref="J214"/>
    <hyperlink r:id="rId104" ref="J215"/>
    <hyperlink r:id="rId105" ref="J221"/>
    <hyperlink r:id="rId106" ref="J222"/>
    <hyperlink r:id="rId107" ref="J223"/>
    <hyperlink r:id="rId108" ref="J224"/>
    <hyperlink r:id="rId109" ref="J225"/>
    <hyperlink r:id="rId110" ref="J226"/>
    <hyperlink r:id="rId111" ref="J227"/>
    <hyperlink r:id="rId112" ref="J228"/>
    <hyperlink r:id="rId113" ref="J230"/>
    <hyperlink r:id="rId114" ref="J231"/>
    <hyperlink r:id="rId115" ref="J232"/>
    <hyperlink r:id="rId116" ref="J233"/>
    <hyperlink r:id="rId117" ref="J234"/>
    <hyperlink r:id="rId118" ref="J235"/>
    <hyperlink r:id="rId119" ref="J236"/>
    <hyperlink r:id="rId120" ref="J237"/>
    <hyperlink r:id="rId121" ref="J238"/>
    <hyperlink r:id="rId122" ref="J239"/>
    <hyperlink r:id="rId123" ref="J240"/>
    <hyperlink r:id="rId124" ref="J246"/>
    <hyperlink r:id="rId125" ref="J247"/>
    <hyperlink r:id="rId126" ref="J248"/>
    <hyperlink r:id="rId127" ref="J249"/>
    <hyperlink r:id="rId128" ref="J250"/>
    <hyperlink r:id="rId129" ref="J251"/>
    <hyperlink r:id="rId130" ref="J252"/>
    <hyperlink r:id="rId131" ref="J253"/>
    <hyperlink r:id="rId132" ref="J254"/>
    <hyperlink r:id="rId133" ref="J255"/>
    <hyperlink r:id="rId134" ref="J256"/>
    <hyperlink r:id="rId135" ref="J257"/>
    <hyperlink r:id="rId136" ref="J258"/>
    <hyperlink r:id="rId137" ref="J259"/>
    <hyperlink r:id="rId138" ref="J260"/>
    <hyperlink r:id="rId139" ref="J261"/>
    <hyperlink r:id="rId140" ref="J262"/>
    <hyperlink r:id="rId141" ref="J263"/>
    <hyperlink r:id="rId142" ref="J264"/>
    <hyperlink r:id="rId143" ref="J265"/>
    <hyperlink r:id="rId144" ref="J271"/>
    <hyperlink r:id="rId145" ref="J272"/>
    <hyperlink r:id="rId146" ref="J273"/>
    <hyperlink r:id="rId147" ref="J274"/>
    <hyperlink r:id="rId148" ref="J275"/>
    <hyperlink r:id="rId149" ref="J286"/>
    <hyperlink r:id="rId150" ref="J287"/>
    <hyperlink r:id="rId151" ref="J288"/>
    <hyperlink r:id="rId152" ref="J289"/>
    <hyperlink r:id="rId153" ref="J290"/>
    <hyperlink r:id="rId154" ref="J296"/>
    <hyperlink r:id="rId155" ref="J297"/>
    <hyperlink r:id="rId156" ref="J298"/>
    <hyperlink r:id="rId157" ref="J299"/>
    <hyperlink r:id="rId158" ref="J300"/>
    <hyperlink r:id="rId159" ref="J301"/>
    <hyperlink r:id="rId160" ref="J302"/>
    <hyperlink r:id="rId161" ref="J303"/>
    <hyperlink r:id="rId162" ref="J304"/>
    <hyperlink r:id="rId163" ref="J305"/>
    <hyperlink r:id="rId164" ref="J306"/>
    <hyperlink r:id="rId165" ref="J307"/>
    <hyperlink r:id="rId166" ref="J308"/>
    <hyperlink r:id="rId167" ref="J309"/>
    <hyperlink r:id="rId168" ref="J310"/>
    <hyperlink r:id="rId169" ref="J311"/>
    <hyperlink r:id="rId170" ref="J312"/>
    <hyperlink r:id="rId171" ref="J313"/>
    <hyperlink r:id="rId172" ref="J314"/>
    <hyperlink r:id="rId173" ref="J315"/>
    <hyperlink r:id="rId174" ref="J316"/>
    <hyperlink r:id="rId175" ref="J317"/>
    <hyperlink r:id="rId176" ref="J318"/>
    <hyperlink r:id="rId177" ref="J319"/>
    <hyperlink r:id="rId178" ref="J320"/>
    <hyperlink r:id="rId179" ref="J321"/>
    <hyperlink r:id="rId180" ref="J322"/>
    <hyperlink r:id="rId181" ref="J323"/>
    <hyperlink r:id="rId182" ref="J324"/>
    <hyperlink r:id="rId183" ref="J325"/>
    <hyperlink r:id="rId184" ref="J331"/>
    <hyperlink r:id="rId185" ref="J332"/>
    <hyperlink r:id="rId186" ref="J333"/>
    <hyperlink r:id="rId187" ref="J334"/>
    <hyperlink r:id="rId188" ref="J335"/>
    <hyperlink r:id="rId189" ref="J336"/>
    <hyperlink r:id="rId190" ref="J342"/>
    <hyperlink r:id="rId191" ref="J343"/>
    <hyperlink r:id="rId192" ref="J344"/>
    <hyperlink r:id="rId193" ref="J345"/>
    <hyperlink r:id="rId194" ref="J346"/>
    <hyperlink r:id="rId195" ref="J347"/>
    <hyperlink r:id="rId196" ref="J348"/>
    <hyperlink r:id="rId197" ref="J349"/>
    <hyperlink r:id="rId198" ref="J350"/>
    <hyperlink r:id="rId199" ref="J351"/>
    <hyperlink r:id="rId200" ref="J352"/>
    <hyperlink r:id="rId201" ref="J353"/>
    <hyperlink r:id="rId202" ref="J354"/>
    <hyperlink r:id="rId203" ref="J355"/>
    <hyperlink r:id="rId204" ref="J356"/>
    <hyperlink r:id="rId205" ref="J357"/>
    <hyperlink r:id="rId206" ref="J358"/>
    <hyperlink r:id="rId207" ref="J359"/>
    <hyperlink r:id="rId208" ref="J360"/>
    <hyperlink r:id="rId209" ref="J361"/>
    <hyperlink r:id="rId210" ref="J362"/>
    <hyperlink r:id="rId211" ref="J363"/>
    <hyperlink r:id="rId212" ref="J364"/>
    <hyperlink r:id="rId213" ref="J365"/>
    <hyperlink r:id="rId214" ref="J366"/>
    <hyperlink r:id="rId215" ref="J367"/>
    <hyperlink r:id="rId216" ref="J368"/>
    <hyperlink r:id="rId217" ref="J369"/>
    <hyperlink r:id="rId218" ref="J370"/>
    <hyperlink r:id="rId219" ref="J371"/>
    <hyperlink r:id="rId220" ref="J372"/>
    <hyperlink r:id="rId221" ref="J386"/>
    <hyperlink r:id="rId222" ref="J387"/>
    <hyperlink r:id="rId223" ref="J388"/>
    <hyperlink r:id="rId224" ref="J389"/>
    <hyperlink r:id="rId225" ref="J390"/>
    <hyperlink r:id="rId226" ref="J391"/>
    <hyperlink r:id="rId227" ref="J392"/>
    <hyperlink r:id="rId228" ref="J393"/>
    <hyperlink r:id="rId229" ref="J394"/>
    <hyperlink r:id="rId230" ref="J395"/>
    <hyperlink r:id="rId231" ref="J396"/>
    <hyperlink r:id="rId232" ref="J397"/>
    <hyperlink r:id="rId233" ref="J398"/>
    <hyperlink r:id="rId234" ref="J399"/>
    <hyperlink r:id="rId235" ref="J400"/>
    <hyperlink r:id="rId236" ref="J401"/>
    <hyperlink r:id="rId237" ref="J402"/>
    <hyperlink r:id="rId238" ref="J403"/>
    <hyperlink r:id="rId239" ref="J404"/>
    <hyperlink r:id="rId240" ref="J405"/>
    <hyperlink r:id="rId241" ref="J416"/>
    <hyperlink r:id="rId242" ref="J417"/>
    <hyperlink r:id="rId243" ref="J418"/>
    <hyperlink r:id="rId244" ref="J419"/>
    <hyperlink r:id="rId245" ref="J420"/>
    <hyperlink r:id="rId246" ref="J421"/>
    <hyperlink r:id="rId247" ref="J422"/>
    <hyperlink r:id="rId248" ref="J423"/>
    <hyperlink r:id="rId249" ref="J424"/>
    <hyperlink r:id="rId250" ref="J425"/>
    <hyperlink r:id="rId251" ref="J426"/>
    <hyperlink r:id="rId252" ref="J427"/>
    <hyperlink r:id="rId253" ref="J428"/>
    <hyperlink r:id="rId254" ref="J429"/>
    <hyperlink r:id="rId255" ref="J430"/>
    <hyperlink r:id="rId256" ref="J431"/>
    <hyperlink r:id="rId257" ref="J432"/>
    <hyperlink r:id="rId258" ref="J433"/>
    <hyperlink r:id="rId259" ref="J434"/>
    <hyperlink r:id="rId260" ref="J435"/>
    <hyperlink r:id="rId261" ref="J436"/>
    <hyperlink r:id="rId262" ref="J437"/>
    <hyperlink r:id="rId263" ref="J438"/>
    <hyperlink r:id="rId264" ref="J439"/>
    <hyperlink r:id="rId265" ref="J440"/>
    <hyperlink r:id="rId266" ref="J441"/>
    <hyperlink r:id="rId267" ref="J442"/>
    <hyperlink r:id="rId268" ref="J443"/>
    <hyperlink r:id="rId269" ref="J444"/>
    <hyperlink r:id="rId270" ref="J445"/>
    <hyperlink r:id="rId271" ref="J446"/>
    <hyperlink r:id="rId272" ref="J447"/>
    <hyperlink r:id="rId273" ref="J448"/>
    <hyperlink r:id="rId274" ref="J449"/>
    <hyperlink r:id="rId275" ref="J450"/>
    <hyperlink r:id="rId276" ref="J451"/>
    <hyperlink r:id="rId277" ref="J452"/>
    <hyperlink r:id="rId278" ref="J453"/>
    <hyperlink r:id="rId279" ref="J454"/>
    <hyperlink r:id="rId280" ref="J455"/>
    <hyperlink r:id="rId281" ref="J456"/>
    <hyperlink r:id="rId282" ref="J457"/>
    <hyperlink r:id="rId283" ref="J458"/>
    <hyperlink r:id="rId284" ref="J459"/>
    <hyperlink r:id="rId285" ref="J460"/>
    <hyperlink r:id="rId286" ref="J466"/>
    <hyperlink r:id="rId287" ref="J467"/>
    <hyperlink r:id="rId288" ref="J468"/>
    <hyperlink r:id="rId289" ref="J469"/>
    <hyperlink r:id="rId290" ref="J470"/>
    <hyperlink r:id="rId291" ref="J479"/>
    <hyperlink r:id="rId292" ref="J480"/>
    <hyperlink r:id="rId293" ref="J483"/>
    <hyperlink r:id="rId294" ref="J491"/>
    <hyperlink r:id="rId295" ref="J492"/>
    <hyperlink r:id="rId296" ref="J493"/>
    <hyperlink r:id="rId297" ref="J494"/>
    <hyperlink r:id="rId298" ref="J495"/>
    <hyperlink r:id="rId299" ref="J506"/>
    <hyperlink r:id="rId300" ref="J507"/>
    <hyperlink r:id="rId301" ref="J508"/>
    <hyperlink r:id="rId302" ref="J509"/>
    <hyperlink r:id="rId303" ref="J510"/>
    <hyperlink r:id="rId304" ref="J511"/>
    <hyperlink r:id="rId305" ref="J512"/>
    <hyperlink r:id="rId306" ref="J513"/>
    <hyperlink r:id="rId307" ref="J514"/>
    <hyperlink r:id="rId308" ref="J515"/>
    <hyperlink r:id="rId309" ref="J516"/>
    <hyperlink r:id="rId310" ref="J517"/>
    <hyperlink r:id="rId311" ref="J518"/>
    <hyperlink r:id="rId312" ref="J519"/>
    <hyperlink r:id="rId313" ref="J521"/>
    <hyperlink r:id="rId314" ref="J522"/>
    <hyperlink r:id="rId315" ref="J523"/>
    <hyperlink r:id="rId316" ref="J524"/>
    <hyperlink r:id="rId317" ref="J525"/>
    <hyperlink r:id="rId318" ref="J526"/>
    <hyperlink r:id="rId319" ref="J527"/>
    <hyperlink r:id="rId320" ref="J528"/>
    <hyperlink r:id="rId321" ref="J529"/>
    <hyperlink r:id="rId322" ref="J530"/>
    <hyperlink r:id="rId323" ref="J531"/>
    <hyperlink r:id="rId324" ref="J532"/>
    <hyperlink r:id="rId325" ref="J533"/>
    <hyperlink r:id="rId326" ref="J534"/>
    <hyperlink r:id="rId327" ref="J535"/>
    <hyperlink r:id="rId328" ref="J536"/>
    <hyperlink r:id="rId329" ref="J537"/>
    <hyperlink r:id="rId330" ref="J538"/>
    <hyperlink r:id="rId331" ref="J539"/>
    <hyperlink r:id="rId332" ref="J540"/>
    <hyperlink r:id="rId333" ref="J541"/>
    <hyperlink r:id="rId334" ref="J542"/>
    <hyperlink r:id="rId335" ref="J543"/>
    <hyperlink r:id="rId336" ref="J544"/>
    <hyperlink r:id="rId337" ref="J545"/>
    <hyperlink r:id="rId338" ref="J546"/>
    <hyperlink r:id="rId339" ref="J547"/>
    <hyperlink r:id="rId340" ref="J548"/>
    <hyperlink r:id="rId341" ref="J549"/>
    <hyperlink r:id="rId342" ref="J550"/>
    <hyperlink r:id="rId343" ref="J556"/>
    <hyperlink r:id="rId344" ref="J557"/>
    <hyperlink r:id="rId345" ref="J558"/>
    <hyperlink r:id="rId346" ref="J559"/>
    <hyperlink r:id="rId347" ref="J560"/>
    <hyperlink r:id="rId348" ref="J561"/>
    <hyperlink r:id="rId349" ref="J562"/>
    <hyperlink r:id="rId350" ref="J563"/>
    <hyperlink r:id="rId351" ref="J564"/>
    <hyperlink r:id="rId352" ref="J565"/>
    <hyperlink r:id="rId353" ref="J566"/>
    <hyperlink r:id="rId354" ref="J567"/>
    <hyperlink r:id="rId355" ref="J568"/>
    <hyperlink r:id="rId356" ref="J569"/>
    <hyperlink r:id="rId357" ref="J570"/>
    <hyperlink r:id="rId358" ref="J581"/>
    <hyperlink r:id="rId359" ref="J582"/>
    <hyperlink r:id="rId360" ref="J583"/>
    <hyperlink r:id="rId361" ref="J584"/>
    <hyperlink r:id="rId362" ref="J585"/>
    <hyperlink r:id="rId363" ref="J586"/>
    <hyperlink r:id="rId364" ref="J587"/>
    <hyperlink r:id="rId365" ref="J588"/>
    <hyperlink r:id="rId366" ref="J589"/>
    <hyperlink r:id="rId367" ref="J590"/>
    <hyperlink r:id="rId368" ref="J591"/>
    <hyperlink r:id="rId369" ref="J592"/>
    <hyperlink r:id="rId370" ref="J593"/>
    <hyperlink r:id="rId371" ref="J594"/>
    <hyperlink r:id="rId372" ref="J595"/>
  </hyperlinks>
  <printOptions/>
  <pageMargins bottom="0.75" footer="0.0" header="0.0" left="0.7" right="0.7" top="0.75"/>
  <pageSetup scale="80" orientation="landscape"/>
  <drawing r:id="rId373"/>
  <tableParts count="1">
    <tablePart r:id="rId375"/>
  </tableParts>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22.0"/>
    <col customWidth="1" min="2" max="2" width="18.0"/>
    <col customWidth="1" min="3" max="3" width="8.63"/>
    <col customWidth="1" min="4" max="4" width="9.0"/>
    <col customWidth="1" min="5" max="5" width="30.0"/>
    <col customWidth="1" min="6" max="6" width="36.0"/>
    <col customWidth="1" min="7" max="8" width="16.0"/>
    <col customWidth="1" min="9" max="26" width="8.63"/>
  </cols>
  <sheetData>
    <row r="1" ht="13.5" customHeight="1">
      <c r="A1" s="96" t="s">
        <v>397</v>
      </c>
      <c r="B1" s="2"/>
      <c r="C1" s="2"/>
      <c r="D1" s="2"/>
      <c r="E1" s="2"/>
      <c r="F1" s="2"/>
      <c r="G1" s="2"/>
      <c r="H1" s="97"/>
    </row>
    <row r="2" ht="13.5" customHeight="1">
      <c r="A2" s="11"/>
      <c r="B2" s="11"/>
      <c r="C2" s="11"/>
      <c r="D2" s="11"/>
      <c r="E2" s="11"/>
      <c r="F2" s="11"/>
      <c r="G2" s="11"/>
      <c r="H2" s="11"/>
    </row>
    <row r="3" ht="13.5" customHeight="1">
      <c r="A3" s="9" t="s">
        <v>398</v>
      </c>
      <c r="B3" s="9" t="s">
        <v>7</v>
      </c>
      <c r="C3" s="11"/>
      <c r="D3" s="9" t="s">
        <v>399</v>
      </c>
      <c r="E3" s="9" t="s">
        <v>400</v>
      </c>
      <c r="F3" s="9" t="s">
        <v>401</v>
      </c>
      <c r="G3" s="9" t="s">
        <v>80</v>
      </c>
      <c r="H3" s="9" t="s">
        <v>34</v>
      </c>
    </row>
    <row r="4" ht="13.5" customHeight="1">
      <c r="A4" s="11" t="s">
        <v>402</v>
      </c>
      <c r="B4" s="11">
        <v>117.0</v>
      </c>
      <c r="C4" s="11"/>
      <c r="D4" s="11">
        <v>1.0</v>
      </c>
      <c r="E4" s="11" t="str">
        <f>TOP_TTHC!B2</f>
        <v>UBND phường Long Xuyên</v>
      </c>
      <c r="F4" s="11" t="str">
        <f>TOP_TTHC!D2</f>
        <v>Chứng thực bản sao từ bản chính giấy tờ, văn bản do cơ quan, tổ chức có thẩm quyền của Việt Nam; cơ quan, tổ chức có thẩm quyền của nước ngoài; cơ quan, tổ chức có thẩm quyền của Việt Nam liên kết với cơ quan, tổ chức có thẩm quyền của nước ngoài cấp hoặc chứng nhận</v>
      </c>
      <c r="G4" s="98">
        <f>TOP_TTHC!F2</f>
        <v>14665</v>
      </c>
      <c r="H4" s="99">
        <f>TOP_TTHC!J2</f>
        <v>73</v>
      </c>
    </row>
    <row r="5" ht="13.5" customHeight="1">
      <c r="A5" s="11" t="s">
        <v>403</v>
      </c>
      <c r="B5" s="11">
        <f>COUNTIF(TONG_HOP_DON_VI!$D$2:$D$118,5)</f>
        <v>98</v>
      </c>
      <c r="C5" s="11"/>
      <c r="D5" s="11">
        <v>2.0</v>
      </c>
      <c r="E5" s="11" t="str">
        <f>TOP_TTHC!B3</f>
        <v>UBND phường Long Xuyên</v>
      </c>
      <c r="F5" s="11" t="str">
        <f>TOP_TTHC!D3</f>
        <v>Cấp Giấy xác nhận tình trạng hôn nhân</v>
      </c>
      <c r="G5" s="98">
        <f>TOP_TTHC!F3</f>
        <v>4052</v>
      </c>
      <c r="H5" s="99">
        <f>TOP_TTHC!J3</f>
        <v>61.47659121</v>
      </c>
    </row>
    <row r="6" ht="13.5" customHeight="1">
      <c r="A6" s="11" t="s">
        <v>404</v>
      </c>
      <c r="B6" s="11">
        <f>COUNTIF(NHAP_LIEU!$F$6:$F$590,"?*")</f>
        <v>484</v>
      </c>
      <c r="C6" s="11"/>
      <c r="D6" s="11">
        <v>3.0</v>
      </c>
      <c r="E6" s="11" t="str">
        <f>TOP_TTHC!B4</f>
        <v>UBND phường Bình Đức</v>
      </c>
      <c r="F6" s="11" t="str">
        <f>TOP_TTHC!D4</f>
        <v>Chứng thực bản sao từ bản chính giấy tờ, văn bản do cơ quan, tổ chức có thẩm quyền của Việt Nam; cơ quan, tổ chức có thẩm quyền của nước ngoài; cơ quan, tổ chức có thẩm quyền của Việt Nam liên kết với cơ quan, tổ chức có thẩm quyền của nước ngoài cấp hoặc chứng nhận</v>
      </c>
      <c r="G6" s="98">
        <f>TOP_TTHC!F4</f>
        <v>11846</v>
      </c>
      <c r="H6" s="99">
        <f>TOP_TTHC!J4</f>
        <v>58.27207637</v>
      </c>
    </row>
    <row r="7" ht="13.5" customHeight="1">
      <c r="A7" s="11" t="s">
        <v>405</v>
      </c>
      <c r="B7" s="98">
        <f>SUM(NHAP_LIEU!$K$6:$K$590)</f>
        <v>579409</v>
      </c>
      <c r="C7" s="11"/>
      <c r="D7" s="11">
        <v>4.0</v>
      </c>
      <c r="E7" s="11" t="str">
        <f>TOP_TTHC!B5</f>
        <v>UBND phường Long Xuyên</v>
      </c>
      <c r="F7" s="11" t="str">
        <f>TOP_TTHC!D5</f>
        <v>Cấp bản sao Trích lục hộ tịch </v>
      </c>
      <c r="G7" s="98">
        <f>TOP_TTHC!F5</f>
        <v>9754</v>
      </c>
      <c r="H7" s="99">
        <f>TOP_TTHC!J5</f>
        <v>47.76936107</v>
      </c>
    </row>
    <row r="8" ht="13.5" customHeight="1">
      <c r="A8" s="11" t="s">
        <v>406</v>
      </c>
      <c r="B8" s="99">
        <f>IFERROR(SUM(NHAP_LIEU!$AC$6:$AC$590)/B6,0)</f>
        <v>0</v>
      </c>
      <c r="C8" s="11"/>
      <c r="D8" s="11">
        <v>5.0</v>
      </c>
      <c r="E8" s="11" t="str">
        <f>TOP_TTHC!B6</f>
        <v>UBND xã Bình An</v>
      </c>
      <c r="F8" s="11" t="str">
        <f>TOP_TTHC!D6</f>
        <v>Chứng thực bản sao từ bản chính giấy tờ, văn bản do cơ quan, tổ chức có thẩm quyền của Việt Nam; cơ quan, tổ chức có thẩm quyền của nước ngoài; cơ quan, tổ chức có thẩm quyền của Việt Nam liên kết với cơ quan, tổ chức có thẩm quyền của nước ngoài cấp hoặc chứng nhận</v>
      </c>
      <c r="G8" s="98">
        <f>TOP_TTHC!F6</f>
        <v>1225</v>
      </c>
      <c r="H8" s="99">
        <f>TOP_TTHC!J6</f>
        <v>46.69097462</v>
      </c>
    </row>
    <row r="9" ht="13.5" customHeight="1">
      <c r="A9" s="11"/>
      <c r="B9" s="11"/>
      <c r="C9" s="11"/>
      <c r="D9" s="11">
        <v>6.0</v>
      </c>
      <c r="E9" s="11" t="str">
        <f>TOP_TTHC!B7</f>
        <v>UBND xã Thạnh Mỹ Tây</v>
      </c>
      <c r="F9" s="11" t="str">
        <f>TOP_TTHC!D7</f>
        <v>Cấp bản sao Trích lục hộ tịch, bản sao Giấy khai sinh</v>
      </c>
      <c r="G9" s="98">
        <f>TOP_TTHC!F7</f>
        <v>5614</v>
      </c>
      <c r="H9" s="99">
        <f>TOP_TTHC!J7</f>
        <v>46.02379068</v>
      </c>
    </row>
    <row r="10" ht="13.5" customHeight="1">
      <c r="A10" s="11"/>
      <c r="B10" s="11"/>
      <c r="C10" s="11"/>
      <c r="D10" s="11">
        <v>7.0</v>
      </c>
      <c r="E10" s="11" t="str">
        <f>TOP_TTHC!B8</f>
        <v>UBND Đặc khu Kiên Hải</v>
      </c>
      <c r="F10" s="11" t="str">
        <f>TOP_TTHC!D8</f>
        <v>Chứng thực bản sao từ bản chính giấy tờ, văn bản do cơ quan, tổ chức có thẩm quyền của Việt Nam; cơ quan, tổ chức có thẩm quyền của nước ngoài; cơ quan, tổ chức có thẩm quyền của Việt Nam liên kết với cơ quan, tổ chức có thẩm quyền của nước ngoài cấp hoặc chứng nhận</v>
      </c>
      <c r="G10" s="98">
        <f>TOP_TTHC!F8</f>
        <v>3011</v>
      </c>
      <c r="H10" s="99">
        <f>TOP_TTHC!J8</f>
        <v>45.30106951</v>
      </c>
    </row>
    <row r="11" ht="13.5" customHeight="1">
      <c r="A11" s="11"/>
      <c r="B11" s="11"/>
      <c r="C11" s="11"/>
      <c r="D11" s="11">
        <v>8.0</v>
      </c>
      <c r="E11" s="11" t="str">
        <f>TOP_TTHC!B9</f>
        <v>UBND xã Vân Khánh</v>
      </c>
      <c r="F11" s="11" t="str">
        <f>TOP_TTHC!D9</f>
        <v>Thực hiện, điều chỉnh, thôi hưởng trợ cấp hưu trí xã hội</v>
      </c>
      <c r="G11" s="98">
        <f>TOP_TTHC!F9</f>
        <v>1146</v>
      </c>
      <c r="H11" s="99">
        <f>TOP_TTHC!J9</f>
        <v>42.73508353</v>
      </c>
    </row>
    <row r="12" ht="13.5" customHeight="1">
      <c r="A12" s="11"/>
      <c r="B12" s="11"/>
      <c r="C12" s="11"/>
      <c r="D12" s="11">
        <v>9.0</v>
      </c>
      <c r="E12" s="11" t="str">
        <f>TOP_TTHC!B10</f>
        <v>UBND xã Thạnh Hưng</v>
      </c>
      <c r="F12" s="11" t="str">
        <f>TOP_TTHC!D10</f>
        <v>Cấp bản sao Trích lục hộ tịch, bản sao Giấy khai sinh</v>
      </c>
      <c r="G12" s="98">
        <f>TOP_TTHC!F10</f>
        <v>4776</v>
      </c>
      <c r="H12" s="99">
        <f>TOP_TTHC!J10</f>
        <v>41.39856802</v>
      </c>
    </row>
    <row r="13" ht="13.5" customHeight="1">
      <c r="A13" s="11"/>
      <c r="B13" s="11"/>
      <c r="C13" s="11"/>
      <c r="D13" s="11">
        <v>10.0</v>
      </c>
      <c r="E13" s="11" t="str">
        <f>TOP_TTHC!B11</f>
        <v>UBND xã Vĩnh Thuận</v>
      </c>
      <c r="F13" s="11" t="str">
        <f>TOP_TTHC!D11</f>
        <v>Thủ tục đăng ký lại khai sinh</v>
      </c>
      <c r="G13" s="98">
        <f>TOP_TTHC!F11</f>
        <v>4555</v>
      </c>
      <c r="H13" s="99">
        <f>TOP_TTHC!J11</f>
        <v>40.9172249</v>
      </c>
    </row>
    <row r="14" ht="13.5" customHeight="1">
      <c r="A14" s="11"/>
      <c r="B14" s="11"/>
      <c r="C14" s="11"/>
      <c r="D14" s="11"/>
      <c r="E14" s="11"/>
      <c r="F14" s="11"/>
      <c r="G14" s="11"/>
      <c r="H14" s="11"/>
    </row>
    <row r="15" ht="13.5" customHeight="1">
      <c r="A15" s="11"/>
      <c r="B15" s="11"/>
      <c r="C15" s="11"/>
      <c r="D15" s="11"/>
      <c r="E15" s="11"/>
      <c r="F15" s="11"/>
      <c r="G15" s="11"/>
      <c r="H15" s="11"/>
    </row>
    <row r="16" ht="13.5" customHeight="1">
      <c r="A16" s="11"/>
      <c r="B16" s="11"/>
      <c r="C16" s="11"/>
      <c r="D16" s="11"/>
      <c r="E16" s="11"/>
      <c r="F16" s="11"/>
      <c r="G16" s="11"/>
      <c r="H16" s="11"/>
    </row>
    <row r="17" ht="13.5" customHeight="1">
      <c r="A17" s="11"/>
      <c r="B17" s="11"/>
      <c r="C17" s="11"/>
      <c r="D17" s="11"/>
      <c r="E17" s="11"/>
      <c r="F17" s="11"/>
      <c r="G17" s="11"/>
      <c r="H17" s="11"/>
    </row>
    <row r="18" ht="13.5" customHeight="1">
      <c r="A18" s="11"/>
      <c r="B18" s="11"/>
      <c r="C18" s="11"/>
      <c r="D18" s="11"/>
      <c r="E18" s="11"/>
      <c r="F18" s="11"/>
      <c r="G18" s="11"/>
      <c r="H18" s="11"/>
    </row>
    <row r="19" ht="13.5" customHeight="1">
      <c r="A19" s="11"/>
      <c r="B19" s="11"/>
      <c r="C19" s="11"/>
      <c r="D19" s="11"/>
      <c r="E19" s="11"/>
      <c r="F19" s="11"/>
      <c r="G19" s="11"/>
      <c r="H19" s="11"/>
    </row>
    <row r="20" ht="13.5" customHeight="1">
      <c r="A20" s="11"/>
      <c r="B20" s="11"/>
      <c r="C20" s="11"/>
      <c r="D20" s="11"/>
      <c r="E20" s="11"/>
      <c r="F20" s="11"/>
      <c r="G20" s="11"/>
      <c r="H20" s="11"/>
    </row>
    <row r="21" ht="13.5" customHeight="1">
      <c r="A21" s="11"/>
      <c r="B21" s="11"/>
      <c r="C21" s="11"/>
      <c r="D21" s="11"/>
      <c r="E21" s="11"/>
      <c r="F21" s="11"/>
      <c r="G21" s="11"/>
      <c r="H21" s="11"/>
    </row>
    <row r="22" ht="13.5" customHeight="1">
      <c r="A22" s="11"/>
      <c r="B22" s="11"/>
      <c r="C22" s="11"/>
      <c r="D22" s="11"/>
      <c r="E22" s="11"/>
      <c r="F22" s="11"/>
      <c r="G22" s="11"/>
      <c r="H22" s="11"/>
    </row>
    <row r="23" ht="13.5" customHeight="1">
      <c r="A23" s="11"/>
      <c r="B23" s="11"/>
      <c r="C23" s="11"/>
      <c r="D23" s="11"/>
      <c r="E23" s="11"/>
      <c r="F23" s="11"/>
      <c r="G23" s="11"/>
      <c r="H23" s="11"/>
    </row>
    <row r="24" ht="13.5" customHeight="1">
      <c r="A24" s="11"/>
      <c r="B24" s="11"/>
      <c r="C24" s="11"/>
      <c r="D24" s="11"/>
      <c r="E24" s="11"/>
      <c r="F24" s="11"/>
      <c r="G24" s="11"/>
      <c r="H24" s="11"/>
    </row>
    <row r="25" ht="13.5" customHeight="1">
      <c r="A25" s="11"/>
      <c r="B25" s="11"/>
      <c r="C25" s="11"/>
      <c r="D25" s="11"/>
      <c r="E25" s="11"/>
      <c r="F25" s="11"/>
      <c r="G25" s="11"/>
      <c r="H25" s="11"/>
    </row>
    <row r="26" ht="13.5" customHeight="1">
      <c r="A26" s="11"/>
      <c r="B26" s="11"/>
      <c r="C26" s="11"/>
      <c r="D26" s="11"/>
      <c r="E26" s="11"/>
      <c r="F26" s="11"/>
      <c r="G26" s="11"/>
      <c r="H26" s="11"/>
    </row>
    <row r="27" ht="13.5" customHeight="1">
      <c r="A27" s="11"/>
      <c r="B27" s="11"/>
      <c r="C27" s="11"/>
      <c r="D27" s="11"/>
      <c r="E27" s="11"/>
      <c r="F27" s="11"/>
      <c r="G27" s="11"/>
      <c r="H27" s="11"/>
    </row>
    <row r="28" ht="13.5" customHeight="1">
      <c r="A28" s="11"/>
      <c r="B28" s="11"/>
      <c r="C28" s="11"/>
      <c r="D28" s="11"/>
      <c r="E28" s="11"/>
      <c r="F28" s="11"/>
      <c r="G28" s="11"/>
      <c r="H28" s="11"/>
    </row>
    <row r="29" ht="13.5" customHeight="1"/>
    <row r="30" ht="13.5" customHeight="1"/>
    <row r="31" ht="13.5" customHeight="1"/>
    <row r="32" ht="13.5" customHeight="1"/>
    <row r="33" ht="13.5" customHeight="1"/>
    <row r="34" ht="13.5" customHeight="1"/>
    <row r="35" ht="13.5" customHeight="1"/>
    <row r="36" ht="13.5" customHeight="1"/>
    <row r="37" ht="13.5" customHeight="1"/>
    <row r="38" ht="13.5" customHeight="1"/>
    <row r="39" ht="13.5" customHeight="1"/>
    <row r="40" ht="13.5" customHeight="1"/>
    <row r="41" ht="13.5" customHeight="1"/>
    <row r="42" ht="13.5" customHeight="1"/>
    <row r="43" ht="13.5" customHeight="1"/>
    <row r="44" ht="13.5" customHeight="1"/>
    <row r="45" ht="13.5" customHeight="1"/>
    <row r="46" ht="13.5" customHeight="1"/>
    <row r="47" ht="13.5" customHeight="1"/>
    <row r="48"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row r="995" ht="13.5" customHeight="1"/>
    <row r="996" ht="13.5" customHeight="1"/>
    <row r="997" ht="13.5" customHeight="1"/>
    <row r="998" ht="13.5" customHeight="1"/>
    <row r="999" ht="13.5" customHeight="1"/>
    <row r="1000" ht="13.5" customHeight="1"/>
  </sheetData>
  <mergeCells count="1">
    <mergeCell ref="A1:H1"/>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